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O 01 Miestna komunikácia_KL" sheetId="1" r:id="rId1"/>
    <sheet name="SO 01 Miestna komunikácia " sheetId="2" r:id="rId2"/>
  </sheets>
  <definedNames>
    <definedName name="_xlnm.Print_Titles" localSheetId="1">'SO 01 Miestna komunikácia '!$1:$12</definedName>
    <definedName name="_xlnm.Print_Titles" localSheetId="0">'SO 01 Miestna komunikácia_KL'!$1:$3</definedName>
  </definedNames>
  <calcPr fullCalcOnLoad="1"/>
</workbook>
</file>

<file path=xl/sharedStrings.xml><?xml version="1.0" encoding="utf-8"?>
<sst xmlns="http://schemas.openxmlformats.org/spreadsheetml/2006/main" count="553" uniqueCount="407">
  <si>
    <t>KRYCÍ LIST ROZPOČTU</t>
  </si>
  <si>
    <t>Názov stavby</t>
  </si>
  <si>
    <t>RAŽŇANY, MIESTNA KOMUNIKÁCIA</t>
  </si>
  <si>
    <t>JKSO</t>
  </si>
  <si>
    <t>Názov objektu</t>
  </si>
  <si>
    <t>SO 01 Miestna komunikácia</t>
  </si>
  <si>
    <t>EČO</t>
  </si>
  <si>
    <t xml:space="preserve">   </t>
  </si>
  <si>
    <t>Miesto</t>
  </si>
  <si>
    <t>RAŽŇANY</t>
  </si>
  <si>
    <t>IČO</t>
  </si>
  <si>
    <t>IČ DPH</t>
  </si>
  <si>
    <t>Objednávateľ</t>
  </si>
  <si>
    <t xml:space="preserve">OBEC RAŽŇANY   </t>
  </si>
  <si>
    <t>Projektant</t>
  </si>
  <si>
    <t xml:space="preserve">Ing.František  Ondrej   </t>
  </si>
  <si>
    <t>Zhotoviteľ</t>
  </si>
  <si>
    <t>Spracoval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</si>
  <si>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</si>
  <si>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</si>
  <si>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</si>
  <si>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</si>
  <si>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</si>
  <si>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</si>
  <si>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</si>
  <si>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</si>
  <si>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</si>
  <si>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</si>
  <si>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</si>
  <si>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</si>
  <si>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</si>
  <si>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</si>
  <si>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</si>
  <si>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</si>
  <si>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</si>
  <si>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</si>
  <si>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</si>
  <si>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</si>
  <si>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</si>
  <si>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</si>
  <si>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</si>
  <si>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</si>
  <si>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</si>
  <si>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</si>
  <si>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</si>
  <si>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</si>
  <si>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</si>
  <si>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</si>
  <si>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</si>
  <si>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</si>
  <si>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</si>
  <si>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</si>
  <si>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</si>
  <si>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</si>
  <si>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</si>
  <si>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</si>
  <si>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</si>
  <si>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</si>
  <si>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</si>
  <si>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</si>
  <si>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</si>
  <si>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</si>
  <si>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</si>
  <si>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</si>
  <si>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</si>
  <si>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</si>
  <si>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</si>
  <si>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</si>
  <si>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</si>
  <si>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</si>
  <si>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</si>
  <si>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</si>
  <si>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</si>
  <si>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</si>
  <si>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</si>
  <si>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</si>
  <si>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</si>
  <si>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</si>
  <si>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</si>
  <si>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</si>
  <si>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</si>
  <si>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</si>
  <si>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</si>
  <si>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</si>
  <si>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</si>
  <si>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</si>
  <si>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</si>
  <si>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</si>
  <si>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</si>
  <si>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</si>
  <si>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</si>
  <si>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</si>
  <si>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</si>
  <si>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</si>
  <si>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</si>
  <si>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</si>
  <si>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</si>
  <si>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</si>
  <si>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ZADANIE S VÝKAZOM VÝMER</t>
  </si>
  <si>
    <t>Stavba:   RAŽŇANY, MIESTNA KOMUNIKÁCIA</t>
  </si>
  <si>
    <t>Objekt:   SO 01 Miestna komunikácia</t>
  </si>
  <si>
    <t>Objednávateľ:   OBEC RAŽŇANY</t>
  </si>
  <si>
    <t xml:space="preserve">Zhotoviteľ:   </t>
  </si>
  <si>
    <t xml:space="preserve">Spracoval:   </t>
  </si>
  <si>
    <t>Miesto.   RAŽŇANY</t>
  </si>
  <si>
    <t>Č.</t>
  </si>
  <si>
    <t>Kód položky</t>
  </si>
  <si>
    <t>Popis</t>
  </si>
  <si>
    <t>MJ</t>
  </si>
  <si>
    <t>Množstvo celkom</t>
  </si>
  <si>
    <t>Jednotková cena zadania</t>
  </si>
  <si>
    <t>Celková cena zadania</t>
  </si>
  <si>
    <t xml:space="preserve">HSV   </t>
  </si>
  <si>
    <t xml:space="preserve">Zemné práce   </t>
  </si>
  <si>
    <t>113106612</t>
  </si>
  <si>
    <t xml:space="preserve">Rozoberanie zámkovej dlažby všetkých druhov v ploche nad 20 m2,  -0,26000t   </t>
  </si>
  <si>
    <t>m2</t>
  </si>
  <si>
    <t>113107122</t>
  </si>
  <si>
    <t xml:space="preserve">Odstránenie krytu v ploche do 200 m2 z kameniva hrubého drveného, hr.100 do 200 mm,  -0,23500t   </t>
  </si>
  <si>
    <t xml:space="preserve">38+10+72   </t>
  </si>
  <si>
    <t>113107143</t>
  </si>
  <si>
    <t xml:space="preserve">Odstránenie krytu asfaltového v ploche do 200 m2, hr. nad 100 do 150 mm,  -0,31600t   </t>
  </si>
  <si>
    <t>113307131</t>
  </si>
  <si>
    <t xml:space="preserve">Odstránenie podkladu v ploche do 200 m2 z betónu prostého, hr. vrstvy do 150 mm,  -0,22500t   </t>
  </si>
  <si>
    <t xml:space="preserve">"bet. pl." 10,0   </t>
  </si>
  <si>
    <t>113206111</t>
  </si>
  <si>
    <t xml:space="preserve">Vytrhanie obrúb betónových, s vybúraním lôžka, z krajníkov alebo obrubníkov stojatých,  -0,14500t   </t>
  </si>
  <si>
    <t>m</t>
  </si>
  <si>
    <t>113208111</t>
  </si>
  <si>
    <t xml:space="preserve">Vytrhanie obrúb betonových, s vybúraním lôžka, záhonových,  -0,04000t   </t>
  </si>
  <si>
    <t>114203102</t>
  </si>
  <si>
    <t xml:space="preserve">Rozobratie dlažby z lomového kameňa na sucho, so zaliatymi škárami cementovou maltou   </t>
  </si>
  <si>
    <t>m3</t>
  </si>
  <si>
    <t xml:space="preserve">218*1,5*0,1   </t>
  </si>
  <si>
    <t>121101112</t>
  </si>
  <si>
    <t xml:space="preserve">Odstránenie ornice s premiestn. na hromady, so zložením na vzdialenosť do 100 m a do 1000 m3   </t>
  </si>
  <si>
    <t>122201102</t>
  </si>
  <si>
    <t xml:space="preserve">Odkopávka a prekopávka nezapažená v hornine 3, nad 100 do 1000 m3   </t>
  </si>
  <si>
    <t xml:space="preserve">"vykop+vymena podlozia" 431+184   </t>
  </si>
  <si>
    <t>122201109</t>
  </si>
  <si>
    <t xml:space="preserve">Odkopávky a prekopávky nezapažené. Príplatok k cenám za lepivosť horniny   </t>
  </si>
  <si>
    <t xml:space="preserve">615*0,3   </t>
  </si>
  <si>
    <t>132201101</t>
  </si>
  <si>
    <t xml:space="preserve">Výkop ryhy do šírky 600 mm v horn.3 do 100 m3   </t>
  </si>
  <si>
    <t xml:space="preserve">"trativod" 205*0,5*0,4   </t>
  </si>
  <si>
    <t>132201109</t>
  </si>
  <si>
    <t xml:space="preserve">Príplatok k cene za lepivosť pri hĺbení rýh šírky do 600 mm zapažených i nezapažených s urovnaním dna v hornine 3   </t>
  </si>
  <si>
    <t xml:space="preserve">41*0,3   </t>
  </si>
  <si>
    <t>132201202</t>
  </si>
  <si>
    <t xml:space="preserve">Výkop ryhy šírky 600-2000mm horn.3 od 100 do 1000 m3   </t>
  </si>
  <si>
    <t xml:space="preserve">"kanal. DN 300" 181*1,0*1,5   </t>
  </si>
  <si>
    <t xml:space="preserve">"pripojky od UV" 33,50* 0,8*1,0   </t>
  </si>
  <si>
    <t xml:space="preserve">"vpusty" 1,0*1,0*0,9*8   </t>
  </si>
  <si>
    <t xml:space="preserve">"rozš. pre šachty a vtokovu jamu" 1,6*0,3*1,8*2*6+1,6*1,6*0,3*6   </t>
  </si>
  <si>
    <t xml:space="preserve">Súčet   </t>
  </si>
  <si>
    <t>132201209</t>
  </si>
  <si>
    <t xml:space="preserve">Hĺbenie rýh š. nad 600 do 2 000 mm zapažených i nezapažených, s urovnaním dna. Príplatok k cenám za lepivosť horniny 3   </t>
  </si>
  <si>
    <t xml:space="preserve">320,476*0,3   </t>
  </si>
  <si>
    <t>162501122</t>
  </si>
  <si>
    <t xml:space="preserve">Vodorovné premiestnenie výkopku  po spevnenej ceste z  horniny tr.1-4, nad 100 do 1000 m3 na vzdialenosť do 3000 m   </t>
  </si>
  <si>
    <t xml:space="preserve">"prebyt. vykop na skladku" 615+41+320,476-73-143,691   </t>
  </si>
  <si>
    <t xml:space="preserve">"prebyt. humus " 115,0-70,5   </t>
  </si>
  <si>
    <t>162501123</t>
  </si>
  <si>
    <t xml:space="preserve">Vodorovné premiestnenie výkopku  po spevnenej ceste z  horniny tr.1-4, nad 100 do 1000 m3, príplatok k cene za každých ďalšich a začatých 1000 m   </t>
  </si>
  <si>
    <t xml:space="preserve">804,285*2   </t>
  </si>
  <si>
    <t>167101101</t>
  </si>
  <si>
    <t xml:space="preserve">Nakladanie neuľahnutého výkopku z hornín tr.1-4 do 100 m3   </t>
  </si>
  <si>
    <t>171101121</t>
  </si>
  <si>
    <t xml:space="preserve">Uloženie sypaniny do násypu  nesúdržných kamenistých hornín   </t>
  </si>
  <si>
    <t xml:space="preserve">"vymena podlozia" 184   </t>
  </si>
  <si>
    <t>583410004500</t>
  </si>
  <si>
    <t xml:space="preserve">Štrkodrva frakcia 0-63 mm   </t>
  </si>
  <si>
    <t>t</t>
  </si>
  <si>
    <t xml:space="preserve">184,0*1,7   </t>
  </si>
  <si>
    <t>171101131</t>
  </si>
  <si>
    <t xml:space="preserve">Uloženie sypaniny do násypu  nesúdržných a súdržných hornín striedavo ukladaných   </t>
  </si>
  <si>
    <t>171201202</t>
  </si>
  <si>
    <t xml:space="preserve">Uloženie sypaniny na skládky nad 100 do 1000 m3   </t>
  </si>
  <si>
    <t>171209002</t>
  </si>
  <si>
    <t xml:space="preserve">Poplatok za skladovanie - zemina a kamenivo (17 05) ostatné   </t>
  </si>
  <si>
    <t xml:space="preserve">"prebyt. vykop na skladku" (615+41+320,476-73-143,691)*1,5   </t>
  </si>
  <si>
    <t xml:space="preserve">"podkl. vrstvy" 120*0,235   </t>
  </si>
  <si>
    <t>174101002</t>
  </si>
  <si>
    <t xml:space="preserve">Zásyp sypaninou so zhutnením jám, šachiet, rýh, zárezov alebo okolo objektov nad 100 do 1000 m3   </t>
  </si>
  <si>
    <t xml:space="preserve">"kanal. DN 300" 181*1,0*1,5-181*1,0*0,8   </t>
  </si>
  <si>
    <t xml:space="preserve">"pripojky od UV" 33,50* 0,8*1,0-33,50*0,8*0,6   </t>
  </si>
  <si>
    <t xml:space="preserve">"pvpusty" 1,0*1,0*0,9*8-0,51*0,39*0,85   </t>
  </si>
  <si>
    <t xml:space="preserve">-3,14*0,6*0,6*1,8*6-1,4*1,4*1,8   </t>
  </si>
  <si>
    <t>175101101</t>
  </si>
  <si>
    <t xml:space="preserve">Obsyp potrubia sypaninou z vhodných hornín 1 až 4 bez prehodenia sypaniny   </t>
  </si>
  <si>
    <t xml:space="preserve">"kanal. DN 300" 181*1,0*0,8-181*3,14*0,2*0,2   </t>
  </si>
  <si>
    <t xml:space="preserve">"pripojky od UV" 33,50*0,8*0,6-33,5*3,14*0,15*0,15   </t>
  </si>
  <si>
    <t>583310003200</t>
  </si>
  <si>
    <t xml:space="preserve">Štrkopiesok frakcia 0-32 mm   </t>
  </si>
  <si>
    <t xml:space="preserve">135,779*1,7   </t>
  </si>
  <si>
    <t>180402113</t>
  </si>
  <si>
    <t xml:space="preserve">Založenie trávnika parkového výsevom na svahu nad 1:2 do 1:1   </t>
  </si>
  <si>
    <t xml:space="preserve">705   </t>
  </si>
  <si>
    <t>005720001400</t>
  </si>
  <si>
    <t xml:space="preserve">Osivá tráv - semená parkovej zmesi   </t>
  </si>
  <si>
    <t>kg</t>
  </si>
  <si>
    <t xml:space="preserve">705 * 0,0309   </t>
  </si>
  <si>
    <t>181101102</t>
  </si>
  <si>
    <t xml:space="preserve">Úprava pláne v zárezoch v hornine 1-4 so zhutnením   </t>
  </si>
  <si>
    <t>182101101</t>
  </si>
  <si>
    <t xml:space="preserve">Svahovanie trvalých svahov v zárezoch v hornine triedy 1-4   </t>
  </si>
  <si>
    <t>182301131</t>
  </si>
  <si>
    <t xml:space="preserve">Rozprestretie ornice na svahu so sklonom nad 1:5, plocha nad 500 m2, hr.do 100 mm   </t>
  </si>
  <si>
    <t xml:space="preserve">Zakladanie   </t>
  </si>
  <si>
    <t>212572111</t>
  </si>
  <si>
    <t xml:space="preserve">Lôžko pre trativod zo štrkopiesku triedeného   </t>
  </si>
  <si>
    <t xml:space="preserve">205*0,4*0,05   </t>
  </si>
  <si>
    <t>212752125</t>
  </si>
  <si>
    <t xml:space="preserve">Trativody z flexodrenážnych rúr DN 100   </t>
  </si>
  <si>
    <t xml:space="preserve">Vodorovné konštrukcie   </t>
  </si>
  <si>
    <t>451573111</t>
  </si>
  <si>
    <t xml:space="preserve">Lôžko pod potrubie, stoky a drobné objekty, v otvorenom výkope z piesku a štrkopiesku do 63 mm   </t>
  </si>
  <si>
    <t xml:space="preserve">"kanal" 181*1,0*0,15   </t>
  </si>
  <si>
    <t xml:space="preserve">"pripojky"33,5*0,8*0,15   </t>
  </si>
  <si>
    <t xml:space="preserve">Komunikácie   </t>
  </si>
  <si>
    <t>564831111</t>
  </si>
  <si>
    <t xml:space="preserve">Podklad zo štrkodrviny s rozprestretím a zhutnením, po zhutnení hr. 100 mm   </t>
  </si>
  <si>
    <t xml:space="preserve">"chodnik" 72*1,05   </t>
  </si>
  <si>
    <t>564861112</t>
  </si>
  <si>
    <t xml:space="preserve">Podklad zo štrkodrviny s rozprestretím a zhutnením, po zhutnení hr. 210 mm   </t>
  </si>
  <si>
    <t xml:space="preserve">418*1,1   </t>
  </si>
  <si>
    <t>567123110</t>
  </si>
  <si>
    <t xml:space="preserve">Podklad z kameniva spevneného cementom, s rozprestrenm a zhutnením CBGM C 3/4, po zhutnení hr. 100 mm   </t>
  </si>
  <si>
    <t xml:space="preserve">"chodnik" 72   </t>
  </si>
  <si>
    <t>567122114</t>
  </si>
  <si>
    <t xml:space="preserve">Podklad z kameniva stmeleného cementom s rozprestretím a zhutnením, CBGM C 8/10 (C 6/8), po zhutnení hr. 150 mm   </t>
  </si>
  <si>
    <t>572751211</t>
  </si>
  <si>
    <t xml:space="preserve">Vyspravenie výtlkov asfaltovým betónom AC hr. od 20 do 40 mm pri vyspravovanej ploche do 10% na 1 km   </t>
  </si>
  <si>
    <t>573111110</t>
  </si>
  <si>
    <t xml:space="preserve">Postrek asfaltový infiltračný s posypom kamenivom z asfaltu cestného v množstve 0,80 kg/m2   </t>
  </si>
  <si>
    <t xml:space="preserve">"vozovka cela konštr." 418   </t>
  </si>
  <si>
    <t>573231111</t>
  </si>
  <si>
    <t xml:space="preserve">Postrek asfaltový spojovací bez posypu kamenivom z cestnej emulzie v množstve od 0,50 do 0,80 kg/m2   </t>
  </si>
  <si>
    <t xml:space="preserve">"vozovka+obr. vrstva+vyspr. vytlkov" 418+2661+80   </t>
  </si>
  <si>
    <t>577144281</t>
  </si>
  <si>
    <t xml:space="preserve">Asfaltový betón vrstva obrusná AC 11 O v pruhu š. nad 3 m z modifik. asfaltu tr. II, po zhutnení hr. 50 mm   </t>
  </si>
  <si>
    <t xml:space="preserve">"vozovka+obr. vrstva" 418+2661   </t>
  </si>
  <si>
    <t>577164371</t>
  </si>
  <si>
    <t xml:space="preserve">Asfaltový betón vrstva obrusná alebo ložná AC 16 v pruhu š. do 3 m z modifik. asfaltu tr. II, po zhutnení hr. 70 mm   </t>
  </si>
  <si>
    <t xml:space="preserve">418   </t>
  </si>
  <si>
    <t>596911112</t>
  </si>
  <si>
    <t xml:space="preserve">Kladenie zámkovej dlažby  hr. 6 cm pre peších nad 20 m2 so zriadením lôžka z kameniva hr. 4 cm   </t>
  </si>
  <si>
    <t xml:space="preserve">"chodniky" 72,0   </t>
  </si>
  <si>
    <t>592460009600</t>
  </si>
  <si>
    <t xml:space="preserve">Dlažba betónová KLASIKO, hr.60 mm   </t>
  </si>
  <si>
    <t xml:space="preserve">72*1,03   </t>
  </si>
  <si>
    <t xml:space="preserve">Rúrové vedenie   </t>
  </si>
  <si>
    <t>817354111</t>
  </si>
  <si>
    <t xml:space="preserve">Montáž betónoveho útesu na betónovom a železobetónovom potrubí DN 200   </t>
  </si>
  <si>
    <t>ks</t>
  </si>
  <si>
    <t xml:space="preserve">"pripojky-zaustenie do šachty a kanal. potr." 8   </t>
  </si>
  <si>
    <t>871356006</t>
  </si>
  <si>
    <t xml:space="preserve">Montáž kanalizačného PVC-U potrubia hladkého viacvrstvového DN 200   </t>
  </si>
  <si>
    <t xml:space="preserve">"pripojky" 6,5+1,5+1,5+7+1,5+7+1,5+7   </t>
  </si>
  <si>
    <t>286120001700</t>
  </si>
  <si>
    <t xml:space="preserve">Rúra PVC hladký kanalizačný systém DN 200x4,9, dĺ. 1 m, SN4   </t>
  </si>
  <si>
    <t>871376010</t>
  </si>
  <si>
    <t xml:space="preserve">Montáž kanalizačného PVC-U potrubia hladkého viacvrstvového DN 315   </t>
  </si>
  <si>
    <t>286110001000</t>
  </si>
  <si>
    <t xml:space="preserve">Rúra kanalizačná PVC-U gravitačná, hladká SN8 viacvrstvová, DN 315, dĺ. 5 m   </t>
  </si>
  <si>
    <t>877356006</t>
  </si>
  <si>
    <t xml:space="preserve">Montáž kanalizačného PVC-U kolena DN 200   </t>
  </si>
  <si>
    <t>286510005100</t>
  </si>
  <si>
    <t xml:space="preserve">Koleno PVC-U, DN 200x87° hladká pre kanalizáciu   </t>
  </si>
  <si>
    <t>894421111</t>
  </si>
  <si>
    <t xml:space="preserve">Zriadenie šachiet prefabrikovaných do 4t   </t>
  </si>
  <si>
    <t>S200</t>
  </si>
  <si>
    <t xml:space="preserve">6   </t>
  </si>
  <si>
    <t>5922470245</t>
  </si>
  <si>
    <t xml:space="preserve">Šachtové kanalizačné dno DN 1000 H 1000 s otvorom DN 300   </t>
  </si>
  <si>
    <t>5922470160</t>
  </si>
  <si>
    <t xml:space="preserve">Skruž betónová rovná TBS 1000/500   </t>
  </si>
  <si>
    <t>5922432000</t>
  </si>
  <si>
    <t xml:space="preserve">Prefabrikát betónový-vstupná šachta TBS 2-60 Ms 600/1000   </t>
  </si>
  <si>
    <t>899103111</t>
  </si>
  <si>
    <t xml:space="preserve">Osadenie poklopu liatinového a oceľového vrátane rámu hmotn. nad 100 do 150 kg   </t>
  </si>
  <si>
    <t>592240008300</t>
  </si>
  <si>
    <t xml:space="preserve">Poklop betón - liatina, C250 pre zaťaženie do 25 t pre šachty DN630   </t>
  </si>
  <si>
    <t>899202111</t>
  </si>
  <si>
    <t xml:space="preserve">Osadenie oceľovej mreže vrátane rámu a koša na bahno hmotnosti jednotlivo nad 50 do 100 kg   </t>
  </si>
  <si>
    <t xml:space="preserve">"kal. jama" 1   </t>
  </si>
  <si>
    <t>5524251003</t>
  </si>
  <si>
    <t xml:space="preserve">Mreža ocelová  s rámom s povrchovou úpravou   </t>
  </si>
  <si>
    <t>899331111</t>
  </si>
  <si>
    <t xml:space="preserve">Výšková úprava uličného vstupu alebo šachty do 200 mm zvýšením poklopu   </t>
  </si>
  <si>
    <t>899431111</t>
  </si>
  <si>
    <t xml:space="preserve">Výšková úprava uličného vstupu alebo vpuste do 200 mm zvýšením krycieho hrnca   </t>
  </si>
  <si>
    <t>552410000300</t>
  </si>
  <si>
    <t xml:space="preserve">Poklop ventilový pre vodu, plyn   </t>
  </si>
  <si>
    <t>899441110</t>
  </si>
  <si>
    <t xml:space="preserve">Úprava kalovej jamy   </t>
  </si>
  <si>
    <t xml:space="preserve">Ostatné konštrukcie a práce-búranie   </t>
  </si>
  <si>
    <t>914001102</t>
  </si>
  <si>
    <t xml:space="preserve">Dočasné dopravné značenie-montáž, prenájom, demontáž   </t>
  </si>
  <si>
    <t>kpl</t>
  </si>
  <si>
    <t>914001111</t>
  </si>
  <si>
    <t xml:space="preserve">Osadenie a montáž cestnej zvislej dopravnej značky na stľpik, stľp,konzolu alebo objekt   </t>
  </si>
  <si>
    <t xml:space="preserve">13   </t>
  </si>
  <si>
    <t>914001211</t>
  </si>
  <si>
    <t xml:space="preserve">Montáž cestnej zvislej dopravnej značky základnej veľkosti do 1 m2 objímkami na stĺpiky alebo konzoly   </t>
  </si>
  <si>
    <t>404410016400</t>
  </si>
  <si>
    <t xml:space="preserve">Výstražná značka A14 (Chodci), rozmer 900 mm, fólia RA2, pozinkovaná   </t>
  </si>
  <si>
    <t>404410016901</t>
  </si>
  <si>
    <t xml:space="preserve">Výstražná značka A15 (Deti) s fluorescenčným podkladom, fólia RA2, pozinkovaná   </t>
  </si>
  <si>
    <t>404410037301</t>
  </si>
  <si>
    <t xml:space="preserve">Značka upravujúca prednosť P1 (Daj prednosť v jazde!), rozmer 700 mm, fólia RA2, pozinkovaná   </t>
  </si>
  <si>
    <t>404410039100</t>
  </si>
  <si>
    <t xml:space="preserve">Značka upravujúca prednosť P8 (Hlavná cesta), rozmer 500x500 mm, fólia RA2, pozinkovaná   </t>
  </si>
  <si>
    <t>404410040200</t>
  </si>
  <si>
    <t xml:space="preserve">Značka upravujúca prednosť P13 (Tvar križovatky), rozmer 500x500 mm, fólia RA2, pozinkovaná   </t>
  </si>
  <si>
    <t>404410067600</t>
  </si>
  <si>
    <t xml:space="preserve">Zákazová značka B31a (Najvyššia dovolená rýchlosť), rozmer 700 mm, fólia RA2, pozinkovaná   </t>
  </si>
  <si>
    <t>404410123102</t>
  </si>
  <si>
    <t xml:space="preserve">Informatívna prevádzková značka IP6 (Priechod pre chodcov), s  fluorescenčným podkladom, fólia RA2, pozinkovaná   </t>
  </si>
  <si>
    <t>404410123400</t>
  </si>
  <si>
    <t xml:space="preserve">Informatívna prevádzková značka IP8 (Spomaľovací prah), rozmer 500x500 mm, fólia RA2, pozinkovaná   </t>
  </si>
  <si>
    <t>404490008401</t>
  </si>
  <si>
    <t xml:space="preserve">Stĺpik Zn, d 60 mm, pre dopravné značky, dĺ.3,5m   </t>
  </si>
  <si>
    <t>404490008800</t>
  </si>
  <si>
    <t xml:space="preserve">Hliníkova pätka pre montáž stĺpika d 60 mm do pevného základu   </t>
  </si>
  <si>
    <t xml:space="preserve">2,9120559114735 * 4,4642   </t>
  </si>
  <si>
    <t>404440000100</t>
  </si>
  <si>
    <t xml:space="preserve">Úchyt na stĺpik, d 60 mm, križový, Zn   </t>
  </si>
  <si>
    <t>404490008600</t>
  </si>
  <si>
    <t xml:space="preserve">Krytka stĺpika, d 60 mm, plastová   </t>
  </si>
  <si>
    <t>915711212</t>
  </si>
  <si>
    <t xml:space="preserve">Vodorovné dopravné značenie striekané farbou deliacich čiar súvislých šírky 125 mm biela retroreflexná   </t>
  </si>
  <si>
    <t xml:space="preserve">"V1a+V10c" 155+15   </t>
  </si>
  <si>
    <t>915711312</t>
  </si>
  <si>
    <t xml:space="preserve">Vodorovné dopravné značenie striekané farbou deliacich čiar prerušovaných šírky 125 mm biela retroreflexná   </t>
  </si>
  <si>
    <t xml:space="preserve">"V2b" 150   </t>
  </si>
  <si>
    <t>915711412</t>
  </si>
  <si>
    <t xml:space="preserve">Vodorovné dopravné značenie striekané farbou vodiacich čiar súvislých šírky 250 mm biela retroreflexná   </t>
  </si>
  <si>
    <t xml:space="preserve">"V4" 15,0   </t>
  </si>
  <si>
    <t>915711512</t>
  </si>
  <si>
    <t xml:space="preserve">Vodorovné dopravné značenie striekané farbou vodiacich čiar prerušovaných šírky 250 mm biela retroreflexná   </t>
  </si>
  <si>
    <t>915721212</t>
  </si>
  <si>
    <t xml:space="preserve">Vodorovné dopravné značenie striekané farbou prechodov pre chodcov, šípky, symboly a pod., biela retroreflexná   </t>
  </si>
  <si>
    <t xml:space="preserve">"V6a" 17   </t>
  </si>
  <si>
    <t>915791111</t>
  </si>
  <si>
    <t xml:space="preserve">Predznačenie pre značenie striekané farbou z náterových hmôt deliace čiary, vodiace prúžky   </t>
  </si>
  <si>
    <t xml:space="preserve">170+150+15   </t>
  </si>
  <si>
    <t>915791112</t>
  </si>
  <si>
    <t xml:space="preserve">Predznačenie pre vodorovné značenie striekané farbou alebo vykonávané z náterových hmôt   </t>
  </si>
  <si>
    <t>915940002</t>
  </si>
  <si>
    <t xml:space="preserve">Osadenie spomaľovacieho prahu, výšky 50 mm   </t>
  </si>
  <si>
    <t xml:space="preserve">"koniec+začiatok, dl. 250mm" 4+4   </t>
  </si>
  <si>
    <t xml:space="preserve">"stred, dl. 500mm" (5,0+3,5+3,5+3,5)*2   </t>
  </si>
  <si>
    <t>404490005200</t>
  </si>
  <si>
    <t xml:space="preserve">Spomaľovací prah, stred, lxšxv 500x430x50 mm (žltá, čierna)   </t>
  </si>
  <si>
    <t>404490005100</t>
  </si>
  <si>
    <t xml:space="preserve">Spomaľovací prah, začiatok - koniec, lxšxv 250x430x50 mm (žltá, čierna)   </t>
  </si>
  <si>
    <t>917862112</t>
  </si>
  <si>
    <t xml:space="preserve">Osadenie chodník. obrub. betón. stojatého s bočnou oporou z betónu prostého tr. C 16/20 do lôžka   </t>
  </si>
  <si>
    <t xml:space="preserve">"ABO 2-15" 430+118+22   </t>
  </si>
  <si>
    <t>592170001000</t>
  </si>
  <si>
    <t xml:space="preserve">Obrubník  cestný, lxšxv 1000x150x260 mm   </t>
  </si>
  <si>
    <t xml:space="preserve">430*1,03   </t>
  </si>
  <si>
    <t>592170002300</t>
  </si>
  <si>
    <t xml:space="preserve">Obrubník cestný, lxšxv 330x150x260 mm   </t>
  </si>
  <si>
    <t xml:space="preserve">22/0,33*1,03   </t>
  </si>
  <si>
    <t>592170002310</t>
  </si>
  <si>
    <t xml:space="preserve">Obrubník  cestný, lxšxv 500x150x260 mm   </t>
  </si>
  <si>
    <t xml:space="preserve">118*2*1,03   </t>
  </si>
  <si>
    <t>919735112</t>
  </si>
  <si>
    <t xml:space="preserve">Rezanie existujúceho asfaltového krytu alebo podkladu hĺbky nad 50 do 100 mm   </t>
  </si>
  <si>
    <t>919736100</t>
  </si>
  <si>
    <t xml:space="preserve">Rezanie obrubnikov   </t>
  </si>
  <si>
    <t>919736110</t>
  </si>
  <si>
    <t xml:space="preserve">Rezanie zámkovej dlažby   </t>
  </si>
  <si>
    <t>935112113</t>
  </si>
  <si>
    <t xml:space="preserve">Osad. priekop. žľabu do lôžka hr. 100 mm z betónu C 16/20, z betón. dosiek akejkoľ. veľk.   </t>
  </si>
  <si>
    <t xml:space="preserve">125*0,5   </t>
  </si>
  <si>
    <t>592270000700</t>
  </si>
  <si>
    <t xml:space="preserve">Tvárnica priekopová a melioračná, doska obkladová betónová TBM 8-30, rozmer 500x300x100 mm   </t>
  </si>
  <si>
    <t xml:space="preserve">62,5/0,3/0,5*1,03   </t>
  </si>
  <si>
    <t>935114494</t>
  </si>
  <si>
    <t xml:space="preserve">Osadenie vpustu pre odvodňovací betónový žľab univerzálny s ochrannou hranou   </t>
  </si>
  <si>
    <t>592270006204</t>
  </si>
  <si>
    <t xml:space="preserve">Univerzálna odtoková vpusť dvojdielná s pozinkovaným košom a liatinovým krytom tr. D 400, 510x390x850mm   </t>
  </si>
  <si>
    <t>938909311</t>
  </si>
  <si>
    <t xml:space="preserve">Odstránenie blata, prachu alebo hlineného nánosu, z povrchu podkladu alebo krytu bet. alebo asfalt.   </t>
  </si>
  <si>
    <t xml:space="preserve">2661,0   </t>
  </si>
  <si>
    <t>979082213</t>
  </si>
  <si>
    <t xml:space="preserve">Vodorovná doprava sutiny so zložením a hrubým urovnaním na vzdialenosť do 1 km   </t>
  </si>
  <si>
    <t xml:space="preserve">"bet.+dlazba+zamkova dl." 10*0,225+32,7*2,2+72*0,26   </t>
  </si>
  <si>
    <t xml:space="preserve">"obrubniky" 30*0,145+80*0,04   </t>
  </si>
  <si>
    <t xml:space="preserve">"asf." 38*0,316   </t>
  </si>
  <si>
    <t>979082219</t>
  </si>
  <si>
    <t xml:space="preserve">Príplatok k cene za každý ďalší aj začatý 1 km nad 1 km   </t>
  </si>
  <si>
    <t xml:space="preserve">140,668*2   </t>
  </si>
  <si>
    <t>979089012</t>
  </si>
  <si>
    <t xml:space="preserve">Poplatok za skladovanie - betón, tehly, dlaždice (17 01 ), ostatné   </t>
  </si>
  <si>
    <t>979089212</t>
  </si>
  <si>
    <t xml:space="preserve">Poplatok za skladovanie - bitúmenové zmesi, uholný decht, dechtové výrobky (17 03 ), ostatné   </t>
  </si>
  <si>
    <t>99</t>
  </si>
  <si>
    <t xml:space="preserve">Presun hmôt HSV   </t>
  </si>
  <si>
    <t>998225111</t>
  </si>
  <si>
    <t xml:space="preserve">Presun hmôt pre pozemnú komunikáciu a letisko s krytom asfaltovým akejkoľvek dĺžky objektu   </t>
  </si>
  <si>
    <t xml:space="preserve">Celkom bez DPH </t>
  </si>
  <si>
    <t xml:space="preserve">Celkom s DPH </t>
  </si>
  <si>
    <t xml:space="preserve">Dátum: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</si>
</sst>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;\-#,##0.00"/>
    <numFmt numFmtId="166" formatCode="0.00%;\-0.00%"/>
    <numFmt numFmtId="167" formatCode="#,##0.000;\-#,##0.000"/>
    <numFmt numFmtId="168" formatCode="#,##0.00_ ;\-#,##0.00\ "/>
    <numFmt numFmtId="169" formatCode="#,##0.000_ ;\-#,##0.000\ "/>
  </numFmts>
  <fonts count="58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sz val="8"/>
      <name val="Arial CYR"/>
      <family val="0"/>
    </font>
    <font>
      <sz val="7"/>
      <name val="MS Sans Serif"/>
      <family val="0"/>
    </font>
    <font>
      <sz val="7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64" fontId="0" fillId="0" borderId="37" xfId="0" applyNumberFormat="1" applyFont="1" applyBorder="1" applyAlignment="1" applyProtection="1">
      <alignment horizontal="right" vertical="center"/>
      <protection/>
    </xf>
    <xf numFmtId="164" fontId="0" fillId="0" borderId="38" xfId="0" applyNumberFormat="1" applyFont="1" applyBorder="1" applyAlignment="1" applyProtection="1">
      <alignment horizontal="right" vertical="center"/>
      <protection/>
    </xf>
    <xf numFmtId="164" fontId="7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4" fontId="0" fillId="0" borderId="39" xfId="0" applyNumberFormat="1" applyFont="1" applyBorder="1" applyAlignment="1" applyProtection="1">
      <alignment horizontal="right" vertical="center"/>
      <protection/>
    </xf>
    <xf numFmtId="164" fontId="0" fillId="0" borderId="40" xfId="0" applyNumberFormat="1" applyFont="1" applyBorder="1" applyAlignment="1" applyProtection="1">
      <alignment horizontal="right" vertical="center"/>
      <protection/>
    </xf>
    <xf numFmtId="164" fontId="7" fillId="0" borderId="38" xfId="0" applyNumberFormat="1" applyFont="1" applyBorder="1" applyAlignment="1" applyProtection="1">
      <alignment horizontal="right" vertical="center"/>
      <protection/>
    </xf>
    <xf numFmtId="164" fontId="0" fillId="0" borderId="17" xfId="0" applyNumberFormat="1" applyFont="1" applyBorder="1" applyAlignment="1" applyProtection="1">
      <alignment horizontal="right" vertical="center"/>
      <protection/>
    </xf>
    <xf numFmtId="165" fontId="7" fillId="0" borderId="38" xfId="0" applyNumberFormat="1" applyFont="1" applyBorder="1" applyAlignment="1" applyProtection="1">
      <alignment horizontal="right" vertical="center"/>
      <protection/>
    </xf>
    <xf numFmtId="164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65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165" fontId="0" fillId="0" borderId="46" xfId="0" applyNumberFormat="1" applyFont="1" applyBorder="1" applyAlignment="1" applyProtection="1">
      <alignment horizontal="right" vertical="center"/>
      <protection/>
    </xf>
    <xf numFmtId="164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66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165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164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65" fontId="7" fillId="0" borderId="54" xfId="0" applyNumberFormat="1" applyFont="1" applyBorder="1" applyAlignment="1" applyProtection="1">
      <alignment horizontal="right" vertical="center"/>
      <protection/>
    </xf>
    <xf numFmtId="165" fontId="7" fillId="0" borderId="29" xfId="0" applyNumberFormat="1" applyFont="1" applyBorder="1" applyAlignment="1" applyProtection="1">
      <alignment horizontal="right" vertical="center"/>
      <protection/>
    </xf>
    <xf numFmtId="164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165" fontId="4" fillId="0" borderId="49" xfId="0" applyNumberFormat="1" applyFont="1" applyBorder="1" applyAlignment="1" applyProtection="1">
      <alignment horizontal="left" vertical="center"/>
      <protection/>
    </xf>
    <xf numFmtId="165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164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5" fillId="0" borderId="49" xfId="0" applyNumberFormat="1" applyFont="1" applyBorder="1" applyAlignment="1" applyProtection="1">
      <alignment horizontal="right" vertical="center"/>
      <protection/>
    </xf>
    <xf numFmtId="165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165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 vertical="top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167" fontId="0" fillId="0" borderId="0" xfId="0" applyNumberFormat="1" applyFont="1" applyAlignment="1">
      <alignment horizontal="right" vertical="top"/>
    </xf>
    <xf numFmtId="167" fontId="4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14" fillId="33" borderId="65" xfId="0" applyFont="1" applyFill="1" applyBorder="1" applyAlignment="1" applyProtection="1">
      <alignment horizontal="center" vertical="center" wrapText="1"/>
      <protection/>
    </xf>
    <xf numFmtId="0" fontId="15" fillId="33" borderId="65" xfId="0" applyFont="1" applyFill="1" applyBorder="1" applyAlignment="1">
      <alignment horizontal="center" vertical="center" wrapText="1"/>
    </xf>
    <xf numFmtId="0" fontId="16" fillId="33" borderId="65" xfId="0" applyFont="1" applyFill="1" applyBorder="1" applyAlignment="1" applyProtection="1">
      <alignment horizontal="center" vertical="center" wrapText="1"/>
      <protection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67" fontId="17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167" fontId="18" fillId="0" borderId="0" xfId="0" applyNumberFormat="1" applyFont="1" applyAlignment="1">
      <alignment horizontal="right"/>
    </xf>
    <xf numFmtId="164" fontId="4" fillId="0" borderId="65" xfId="0" applyNumberFormat="1" applyFont="1" applyBorder="1" applyAlignment="1">
      <alignment horizontal="right"/>
    </xf>
    <xf numFmtId="0" fontId="4" fillId="0" borderId="65" xfId="0" applyFont="1" applyBorder="1" applyAlignment="1">
      <alignment horizontal="left" wrapText="1"/>
    </xf>
    <xf numFmtId="167" fontId="4" fillId="0" borderId="65" xfId="0" applyNumberFormat="1" applyFont="1" applyBorder="1" applyAlignment="1">
      <alignment horizontal="right"/>
    </xf>
    <xf numFmtId="16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167" fontId="19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67" fontId="20" fillId="0" borderId="0" xfId="0" applyNumberFormat="1" applyFont="1" applyAlignment="1">
      <alignment horizontal="right"/>
    </xf>
    <xf numFmtId="164" fontId="21" fillId="0" borderId="65" xfId="0" applyNumberFormat="1" applyFont="1" applyBorder="1" applyAlignment="1">
      <alignment horizontal="right"/>
    </xf>
    <xf numFmtId="0" fontId="21" fillId="0" borderId="65" xfId="0" applyFont="1" applyBorder="1" applyAlignment="1">
      <alignment horizontal="left" wrapText="1"/>
    </xf>
    <xf numFmtId="167" fontId="21" fillId="0" borderId="6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0" fontId="4" fillId="0" borderId="66" xfId="0" applyFont="1" applyBorder="1" applyAlignment="1">
      <alignment horizontal="left" wrapText="1"/>
    </xf>
    <xf numFmtId="167" fontId="4" fillId="0" borderId="66" xfId="0" applyNumberFormat="1" applyFont="1" applyBorder="1" applyAlignment="1">
      <alignment horizontal="right"/>
    </xf>
    <xf numFmtId="0" fontId="23" fillId="0" borderId="67" xfId="0" applyFont="1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167" fontId="0" fillId="0" borderId="68" xfId="0" applyNumberFormat="1" applyBorder="1" applyAlignment="1">
      <alignment horizontal="right" vertical="top"/>
    </xf>
    <xf numFmtId="0" fontId="22" fillId="0" borderId="69" xfId="0" applyFont="1" applyBorder="1" applyAlignment="1">
      <alignment horizontal="left" wrapText="1"/>
    </xf>
    <xf numFmtId="0" fontId="22" fillId="0" borderId="70" xfId="0" applyFont="1" applyBorder="1" applyAlignment="1">
      <alignment horizontal="left" wrapText="1"/>
    </xf>
    <xf numFmtId="167" fontId="22" fillId="0" borderId="70" xfId="0" applyNumberFormat="1" applyFont="1" applyBorder="1" applyAlignment="1">
      <alignment horizontal="right"/>
    </xf>
    <xf numFmtId="0" fontId="23" fillId="0" borderId="71" xfId="0" applyFont="1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167" fontId="0" fillId="0" borderId="72" xfId="0" applyNumberFormat="1" applyBorder="1" applyAlignment="1">
      <alignment horizontal="right" vertical="top"/>
    </xf>
    <xf numFmtId="167" fontId="22" fillId="0" borderId="73" xfId="0" applyNumberFormat="1" applyFont="1" applyBorder="1" applyAlignment="1">
      <alignment horizontal="right"/>
    </xf>
    <xf numFmtId="167" fontId="23" fillId="0" borderId="74" xfId="0" applyNumberFormat="1" applyFont="1" applyBorder="1" applyAlignment="1">
      <alignment horizontal="right" vertical="top"/>
    </xf>
    <xf numFmtId="167" fontId="23" fillId="0" borderId="75" xfId="0" applyNumberFormat="1" applyFont="1" applyBorder="1" applyAlignment="1">
      <alignment horizontal="right" vertical="top"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P2" sqref="P2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77" t="s">
        <v>2</v>
      </c>
      <c r="F5" s="178"/>
      <c r="G5" s="178"/>
      <c r="H5" s="178"/>
      <c r="I5" s="178"/>
      <c r="J5" s="178"/>
      <c r="K5" s="178"/>
      <c r="L5" s="178"/>
      <c r="M5" s="179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 t="s">
        <v>4</v>
      </c>
      <c r="C6" s="16"/>
      <c r="D6" s="16"/>
      <c r="E6" s="180" t="s">
        <v>5</v>
      </c>
      <c r="F6" s="181"/>
      <c r="G6" s="181"/>
      <c r="H6" s="181"/>
      <c r="I6" s="181"/>
      <c r="J6" s="181"/>
      <c r="K6" s="181"/>
      <c r="L6" s="181"/>
      <c r="M6" s="182"/>
      <c r="N6" s="16"/>
      <c r="O6" s="16"/>
      <c r="P6" s="16" t="s">
        <v>6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183" t="s">
        <v>7</v>
      </c>
      <c r="F7" s="184"/>
      <c r="G7" s="184"/>
      <c r="H7" s="184"/>
      <c r="I7" s="184"/>
      <c r="J7" s="184"/>
      <c r="K7" s="184"/>
      <c r="L7" s="184"/>
      <c r="M7" s="185"/>
      <c r="N7" s="16"/>
      <c r="O7" s="16"/>
      <c r="P7" s="16" t="s">
        <v>8</v>
      </c>
      <c r="Q7" s="24" t="s">
        <v>9</v>
      </c>
      <c r="R7" s="25"/>
      <c r="S7" s="21"/>
    </row>
    <row r="8" spans="1:19" s="2" customFormat="1" ht="24.75" customHeight="1">
      <c r="A8" s="18"/>
      <c r="B8" s="198"/>
      <c r="C8" s="198"/>
      <c r="D8" s="19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10</v>
      </c>
      <c r="Q8" s="16" t="s">
        <v>11</v>
      </c>
      <c r="R8" s="16"/>
      <c r="S8" s="21"/>
    </row>
    <row r="9" spans="1:19" s="2" customFormat="1" ht="24.75" customHeight="1">
      <c r="A9" s="18"/>
      <c r="B9" s="16" t="s">
        <v>12</v>
      </c>
      <c r="C9" s="16"/>
      <c r="D9" s="16"/>
      <c r="E9" s="186" t="s">
        <v>13</v>
      </c>
      <c r="F9" s="187"/>
      <c r="G9" s="187"/>
      <c r="H9" s="187"/>
      <c r="I9" s="187"/>
      <c r="J9" s="187"/>
      <c r="K9" s="187"/>
      <c r="L9" s="187"/>
      <c r="M9" s="188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 t="s">
        <v>14</v>
      </c>
      <c r="C10" s="16"/>
      <c r="D10" s="16"/>
      <c r="E10" s="189" t="s">
        <v>15</v>
      </c>
      <c r="F10" s="190"/>
      <c r="G10" s="190"/>
      <c r="H10" s="190"/>
      <c r="I10" s="190"/>
      <c r="J10" s="190"/>
      <c r="K10" s="190"/>
      <c r="L10" s="190"/>
      <c r="M10" s="191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 t="s">
        <v>16</v>
      </c>
      <c r="C11" s="16"/>
      <c r="D11" s="16"/>
      <c r="E11" s="189" t="s">
        <v>7</v>
      </c>
      <c r="F11" s="190"/>
      <c r="G11" s="190"/>
      <c r="H11" s="190"/>
      <c r="I11" s="190"/>
      <c r="J11" s="190"/>
      <c r="K11" s="190"/>
      <c r="L11" s="190"/>
      <c r="M11" s="191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199" t="s">
        <v>17</v>
      </c>
      <c r="C12" s="199"/>
      <c r="D12" s="199"/>
      <c r="E12" s="201"/>
      <c r="F12" s="202"/>
      <c r="G12" s="202"/>
      <c r="H12" s="202"/>
      <c r="I12" s="202"/>
      <c r="J12" s="202"/>
      <c r="K12" s="202"/>
      <c r="L12" s="202"/>
      <c r="M12" s="203"/>
      <c r="N12" s="30"/>
      <c r="O12" s="30"/>
      <c r="P12" s="31"/>
      <c r="Q12" s="196"/>
      <c r="R12" s="197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 t="s">
        <v>18</v>
      </c>
      <c r="F14" s="16"/>
      <c r="G14" s="30"/>
      <c r="H14" s="16" t="s">
        <v>19</v>
      </c>
      <c r="I14" s="30"/>
      <c r="J14" s="16"/>
      <c r="K14" s="16"/>
      <c r="L14" s="16"/>
      <c r="M14" s="16"/>
      <c r="N14" s="16"/>
      <c r="O14" s="16"/>
      <c r="P14" s="16" t="s">
        <v>20</v>
      </c>
      <c r="Q14" s="35"/>
      <c r="R14" s="20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192"/>
      <c r="I15" s="193"/>
      <c r="J15" s="16"/>
      <c r="K15" s="16"/>
      <c r="L15" s="16"/>
      <c r="M15" s="16"/>
      <c r="N15" s="16"/>
      <c r="O15" s="16"/>
      <c r="P15" s="36" t="s">
        <v>21</v>
      </c>
      <c r="Q15" s="37"/>
      <c r="R15" s="25"/>
      <c r="S15" s="21"/>
    </row>
    <row r="16" spans="1:19" s="2" customFormat="1" ht="9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s="2" customFormat="1" ht="20.25" customHeight="1">
      <c r="A17" s="41"/>
      <c r="B17" s="42"/>
      <c r="C17" s="42"/>
      <c r="D17" s="42"/>
      <c r="E17" s="43" t="s">
        <v>22</v>
      </c>
      <c r="F17" s="42"/>
      <c r="G17" s="42"/>
      <c r="H17" s="42"/>
      <c r="I17" s="42"/>
      <c r="J17" s="42"/>
      <c r="K17" s="42"/>
      <c r="L17" s="42"/>
      <c r="M17" s="42"/>
      <c r="N17" s="42"/>
      <c r="O17" s="39"/>
      <c r="P17" s="42"/>
      <c r="Q17" s="42"/>
      <c r="R17" s="42"/>
      <c r="S17" s="44"/>
    </row>
    <row r="18" spans="1:19" s="2" customFormat="1" ht="21.75" customHeight="1">
      <c r="A18" s="45" t="s">
        <v>23</v>
      </c>
      <c r="B18" s="46"/>
      <c r="C18" s="46"/>
      <c r="D18" s="47"/>
      <c r="E18" s="48" t="s">
        <v>24</v>
      </c>
      <c r="F18" s="47"/>
      <c r="G18" s="48" t="s">
        <v>25</v>
      </c>
      <c r="H18" s="46"/>
      <c r="I18" s="47"/>
      <c r="J18" s="48" t="s">
        <v>26</v>
      </c>
      <c r="K18" s="46"/>
      <c r="L18" s="48" t="s">
        <v>27</v>
      </c>
      <c r="M18" s="46"/>
      <c r="N18" s="46"/>
      <c r="O18" s="49"/>
      <c r="P18" s="47"/>
      <c r="Q18" s="48" t="s">
        <v>28</v>
      </c>
      <c r="R18" s="46"/>
      <c r="S18" s="50"/>
    </row>
    <row r="19" spans="1:19" s="2" customFormat="1" ht="19.5" customHeight="1">
      <c r="A19" s="51"/>
      <c r="B19" s="52"/>
      <c r="C19" s="52"/>
      <c r="D19" s="53">
        <v>0</v>
      </c>
      <c r="E19" s="54">
        <v>0</v>
      </c>
      <c r="F19" s="55"/>
      <c r="G19" s="56"/>
      <c r="H19" s="52"/>
      <c r="I19" s="53">
        <v>0</v>
      </c>
      <c r="J19" s="54">
        <v>0</v>
      </c>
      <c r="K19" s="57"/>
      <c r="L19" s="56"/>
      <c r="M19" s="52"/>
      <c r="N19" s="52"/>
      <c r="O19" s="58"/>
      <c r="P19" s="53">
        <v>0</v>
      </c>
      <c r="Q19" s="56"/>
      <c r="R19" s="59">
        <v>0</v>
      </c>
      <c r="S19" s="60"/>
    </row>
    <row r="20" spans="1:19" s="2" customFormat="1" ht="20.25" customHeight="1">
      <c r="A20" s="41"/>
      <c r="B20" s="42"/>
      <c r="C20" s="42"/>
      <c r="D20" s="42"/>
      <c r="E20" s="43" t="s">
        <v>29</v>
      </c>
      <c r="F20" s="42"/>
      <c r="G20" s="42"/>
      <c r="H20" s="42"/>
      <c r="I20" s="42"/>
      <c r="J20" s="61" t="s">
        <v>30</v>
      </c>
      <c r="K20" s="42"/>
      <c r="L20" s="42"/>
      <c r="M20" s="42"/>
      <c r="N20" s="42"/>
      <c r="O20" s="39"/>
      <c r="P20" s="42"/>
      <c r="Q20" s="42"/>
      <c r="R20" s="42"/>
      <c r="S20" s="44"/>
    </row>
    <row r="21" spans="1:19" s="2" customFormat="1" ht="19.5" customHeight="1">
      <c r="A21" s="62" t="s">
        <v>31</v>
      </c>
      <c r="B21" s="63"/>
      <c r="C21" s="64" t="s">
        <v>32</v>
      </c>
      <c r="D21" s="65"/>
      <c r="E21" s="65"/>
      <c r="F21" s="66"/>
      <c r="G21" s="62" t="s">
        <v>33</v>
      </c>
      <c r="H21" s="67"/>
      <c r="I21" s="64" t="s">
        <v>34</v>
      </c>
      <c r="J21" s="65"/>
      <c r="K21" s="65"/>
      <c r="L21" s="62" t="s">
        <v>35</v>
      </c>
      <c r="M21" s="67"/>
      <c r="N21" s="64" t="s">
        <v>36</v>
      </c>
      <c r="O21" s="68"/>
      <c r="P21" s="65"/>
      <c r="Q21" s="65"/>
      <c r="R21" s="65"/>
      <c r="S21" s="66"/>
    </row>
    <row r="22" spans="1:19" s="2" customFormat="1" ht="19.5" customHeight="1">
      <c r="A22" s="69" t="s">
        <v>37</v>
      </c>
      <c r="B22" s="70" t="s">
        <v>38</v>
      </c>
      <c r="C22" s="71"/>
      <c r="D22" s="72" t="s">
        <v>39</v>
      </c>
      <c r="E22" s="73">
        <f>R31</f>
        <v>0</v>
      </c>
      <c r="F22" s="74"/>
      <c r="G22" s="69" t="s">
        <v>40</v>
      </c>
      <c r="H22" s="75" t="s">
        <v>41</v>
      </c>
      <c r="I22" s="76"/>
      <c r="J22" s="77">
        <v>0</v>
      </c>
      <c r="K22" s="78"/>
      <c r="L22" s="69" t="s">
        <v>42</v>
      </c>
      <c r="M22" s="79" t="s">
        <v>43</v>
      </c>
      <c r="N22" s="80"/>
      <c r="O22" s="49"/>
      <c r="P22" s="80"/>
      <c r="Q22" s="81"/>
      <c r="R22" s="73">
        <v>0</v>
      </c>
      <c r="S22" s="74"/>
    </row>
    <row r="23" spans="1:19" s="2" customFormat="1" ht="19.5" customHeight="1">
      <c r="A23" s="69" t="s">
        <v>44</v>
      </c>
      <c r="B23" s="82"/>
      <c r="C23" s="83"/>
      <c r="D23" s="72" t="s">
        <v>45</v>
      </c>
      <c r="E23" s="73">
        <v>0</v>
      </c>
      <c r="F23" s="74"/>
      <c r="G23" s="69" t="s">
        <v>46</v>
      </c>
      <c r="H23" s="16" t="s">
        <v>47</v>
      </c>
      <c r="I23" s="76"/>
      <c r="J23" s="77">
        <v>0</v>
      </c>
      <c r="K23" s="78"/>
      <c r="L23" s="69" t="s">
        <v>48</v>
      </c>
      <c r="M23" s="79" t="s">
        <v>49</v>
      </c>
      <c r="N23" s="80"/>
      <c r="O23" s="49"/>
      <c r="P23" s="80"/>
      <c r="Q23" s="81"/>
      <c r="R23" s="73">
        <v>0</v>
      </c>
      <c r="S23" s="74"/>
    </row>
    <row r="24" spans="1:19" s="2" customFormat="1" ht="19.5" customHeight="1">
      <c r="A24" s="69" t="s">
        <v>50</v>
      </c>
      <c r="B24" s="70" t="s">
        <v>51</v>
      </c>
      <c r="C24" s="71"/>
      <c r="D24" s="72" t="s">
        <v>39</v>
      </c>
      <c r="E24" s="73">
        <v>0</v>
      </c>
      <c r="F24" s="74"/>
      <c r="G24" s="69" t="s">
        <v>52</v>
      </c>
      <c r="H24" s="75" t="s">
        <v>53</v>
      </c>
      <c r="I24" s="76"/>
      <c r="J24" s="77">
        <v>0</v>
      </c>
      <c r="K24" s="78"/>
      <c r="L24" s="69" t="s">
        <v>54</v>
      </c>
      <c r="M24" s="79" t="s">
        <v>55</v>
      </c>
      <c r="N24" s="80"/>
      <c r="O24" s="49"/>
      <c r="P24" s="80"/>
      <c r="Q24" s="81"/>
      <c r="R24" s="73">
        <v>0</v>
      </c>
      <c r="S24" s="74"/>
    </row>
    <row r="25" spans="1:19" s="2" customFormat="1" ht="19.5" customHeight="1">
      <c r="A25" s="69" t="s">
        <v>56</v>
      </c>
      <c r="B25" s="82"/>
      <c r="C25" s="83"/>
      <c r="D25" s="72" t="s">
        <v>45</v>
      </c>
      <c r="E25" s="73">
        <v>0</v>
      </c>
      <c r="F25" s="74"/>
      <c r="G25" s="69" t="s">
        <v>57</v>
      </c>
      <c r="H25" s="75"/>
      <c r="I25" s="76"/>
      <c r="J25" s="77">
        <v>0</v>
      </c>
      <c r="K25" s="78"/>
      <c r="L25" s="69" t="s">
        <v>58</v>
      </c>
      <c r="M25" s="79" t="s">
        <v>59</v>
      </c>
      <c r="N25" s="80"/>
      <c r="O25" s="49"/>
      <c r="P25" s="80"/>
      <c r="Q25" s="81"/>
      <c r="R25" s="73">
        <v>0</v>
      </c>
      <c r="S25" s="74"/>
    </row>
    <row r="26" spans="1:19" s="2" customFormat="1" ht="19.5" customHeight="1">
      <c r="A26" s="69" t="s">
        <v>60</v>
      </c>
      <c r="B26" s="70" t="s">
        <v>61</v>
      </c>
      <c r="C26" s="71"/>
      <c r="D26" s="72" t="s">
        <v>39</v>
      </c>
      <c r="E26" s="73">
        <v>0</v>
      </c>
      <c r="F26" s="74"/>
      <c r="G26" s="84"/>
      <c r="H26" s="80"/>
      <c r="I26" s="76"/>
      <c r="J26" s="77"/>
      <c r="K26" s="78"/>
      <c r="L26" s="69" t="s">
        <v>62</v>
      </c>
      <c r="M26" s="79" t="s">
        <v>63</v>
      </c>
      <c r="N26" s="80"/>
      <c r="O26" s="49"/>
      <c r="P26" s="80"/>
      <c r="Q26" s="81"/>
      <c r="R26" s="73">
        <v>0</v>
      </c>
      <c r="S26" s="74"/>
    </row>
    <row r="27" spans="1:19" s="2" customFormat="1" ht="19.5" customHeight="1">
      <c r="A27" s="69" t="s">
        <v>64</v>
      </c>
      <c r="B27" s="82"/>
      <c r="C27" s="83"/>
      <c r="D27" s="72" t="s">
        <v>45</v>
      </c>
      <c r="E27" s="73">
        <v>0</v>
      </c>
      <c r="F27" s="74"/>
      <c r="G27" s="84"/>
      <c r="H27" s="80"/>
      <c r="I27" s="76"/>
      <c r="J27" s="77"/>
      <c r="K27" s="78"/>
      <c r="L27" s="69" t="s">
        <v>65</v>
      </c>
      <c r="M27" s="75" t="s">
        <v>66</v>
      </c>
      <c r="N27" s="80"/>
      <c r="O27" s="49"/>
      <c r="P27" s="80"/>
      <c r="Q27" s="76"/>
      <c r="R27" s="73">
        <v>0</v>
      </c>
      <c r="S27" s="74"/>
    </row>
    <row r="28" spans="1:19" s="2" customFormat="1" ht="19.5" customHeight="1">
      <c r="A28" s="69" t="s">
        <v>67</v>
      </c>
      <c r="B28" s="200" t="s">
        <v>68</v>
      </c>
      <c r="C28" s="200"/>
      <c r="D28" s="200"/>
      <c r="E28" s="85">
        <f>SUM(E22:E27)</f>
        <v>0</v>
      </c>
      <c r="F28" s="44"/>
      <c r="G28" s="69" t="s">
        <v>69</v>
      </c>
      <c r="H28" s="86" t="s">
        <v>70</v>
      </c>
      <c r="I28" s="76"/>
      <c r="J28" s="87"/>
      <c r="K28" s="88"/>
      <c r="L28" s="69" t="s">
        <v>71</v>
      </c>
      <c r="M28" s="86" t="s">
        <v>72</v>
      </c>
      <c r="N28" s="80"/>
      <c r="O28" s="49"/>
      <c r="P28" s="80"/>
      <c r="Q28" s="76"/>
      <c r="R28" s="85">
        <v>0</v>
      </c>
      <c r="S28" s="44"/>
    </row>
    <row r="29" spans="1:19" s="2" customFormat="1" ht="19.5" customHeight="1">
      <c r="A29" s="89" t="s">
        <v>73</v>
      </c>
      <c r="B29" s="90" t="s">
        <v>74</v>
      </c>
      <c r="C29" s="91"/>
      <c r="D29" s="92"/>
      <c r="E29" s="93">
        <v>0</v>
      </c>
      <c r="F29" s="40"/>
      <c r="G29" s="89" t="s">
        <v>75</v>
      </c>
      <c r="H29" s="90" t="s">
        <v>76</v>
      </c>
      <c r="I29" s="92"/>
      <c r="J29" s="94">
        <v>0</v>
      </c>
      <c r="K29" s="95"/>
      <c r="L29" s="89" t="s">
        <v>77</v>
      </c>
      <c r="M29" s="90" t="s">
        <v>78</v>
      </c>
      <c r="N29" s="91"/>
      <c r="O29" s="39"/>
      <c r="P29" s="91"/>
      <c r="Q29" s="92"/>
      <c r="R29" s="93">
        <v>0</v>
      </c>
      <c r="S29" s="40"/>
    </row>
    <row r="30" spans="1:19" s="2" customFormat="1" ht="19.5" customHeight="1">
      <c r="A30" s="96" t="s">
        <v>14</v>
      </c>
      <c r="B30" s="15"/>
      <c r="C30" s="15"/>
      <c r="D30" s="15"/>
      <c r="E30" s="15"/>
      <c r="F30" s="97"/>
      <c r="G30" s="98"/>
      <c r="H30" s="15"/>
      <c r="I30" s="15"/>
      <c r="J30" s="15"/>
      <c r="K30" s="15"/>
      <c r="L30" s="62" t="s">
        <v>79</v>
      </c>
      <c r="M30" s="47"/>
      <c r="N30" s="64" t="s">
        <v>80</v>
      </c>
      <c r="O30" s="68"/>
      <c r="P30" s="46"/>
      <c r="Q30" s="46"/>
      <c r="R30" s="46"/>
      <c r="S30" s="50"/>
    </row>
    <row r="31" spans="1:19" s="2" customFormat="1" ht="19.5" customHeight="1">
      <c r="A31" s="18"/>
      <c r="B31" s="16"/>
      <c r="C31" s="16"/>
      <c r="D31" s="16"/>
      <c r="E31" s="16"/>
      <c r="F31" s="99"/>
      <c r="G31" s="100"/>
      <c r="H31" s="16"/>
      <c r="I31" s="16"/>
      <c r="J31" s="16"/>
      <c r="K31" s="16"/>
      <c r="L31" s="69" t="s">
        <v>81</v>
      </c>
      <c r="M31" s="75" t="s">
        <v>82</v>
      </c>
      <c r="N31" s="80"/>
      <c r="O31" s="49"/>
      <c r="P31" s="80"/>
      <c r="Q31" s="76"/>
      <c r="R31" s="85">
        <f>'SO 01 Miestna komunikácia '!G212</f>
        <v>0</v>
      </c>
      <c r="S31" s="44"/>
    </row>
    <row r="32" spans="1:19" s="2" customFormat="1" ht="19.5" customHeight="1">
      <c r="A32" s="101" t="s">
        <v>83</v>
      </c>
      <c r="B32" s="49"/>
      <c r="C32" s="49"/>
      <c r="D32" s="49"/>
      <c r="E32" s="49"/>
      <c r="F32" s="83"/>
      <c r="G32" s="102" t="s">
        <v>84</v>
      </c>
      <c r="H32" s="49"/>
      <c r="I32" s="49"/>
      <c r="J32" s="49"/>
      <c r="K32" s="49"/>
      <c r="L32" s="69" t="s">
        <v>85</v>
      </c>
      <c r="M32" s="79" t="s">
        <v>86</v>
      </c>
      <c r="N32" s="103">
        <v>20</v>
      </c>
      <c r="O32" s="104" t="s">
        <v>87</v>
      </c>
      <c r="P32" s="105">
        <v>126700.42</v>
      </c>
      <c r="Q32" s="76"/>
      <c r="R32" s="106">
        <f>0.2*R31</f>
        <v>0</v>
      </c>
      <c r="S32" s="107"/>
    </row>
    <row r="33" spans="1:19" s="2" customFormat="1" ht="12.75" customHeight="1" hidden="1">
      <c r="A33" s="108"/>
      <c r="B33" s="109"/>
      <c r="C33" s="109"/>
      <c r="D33" s="109"/>
      <c r="E33" s="109"/>
      <c r="F33" s="71"/>
      <c r="G33" s="110"/>
      <c r="H33" s="109"/>
      <c r="I33" s="109"/>
      <c r="J33" s="109"/>
      <c r="K33" s="109"/>
      <c r="L33" s="111"/>
      <c r="M33" s="112"/>
      <c r="N33" s="113"/>
      <c r="O33" s="114"/>
      <c r="P33" s="115"/>
      <c r="Q33" s="113"/>
      <c r="R33" s="116"/>
      <c r="S33" s="74"/>
    </row>
    <row r="34" spans="1:19" s="2" customFormat="1" ht="35.25" customHeight="1">
      <c r="A34" s="117" t="s">
        <v>12</v>
      </c>
      <c r="B34" s="118"/>
      <c r="C34" s="118"/>
      <c r="D34" s="118"/>
      <c r="E34" s="16"/>
      <c r="F34" s="99"/>
      <c r="G34" s="100"/>
      <c r="H34" s="16"/>
      <c r="I34" s="16"/>
      <c r="J34" s="16"/>
      <c r="K34" s="16"/>
      <c r="L34" s="89" t="s">
        <v>88</v>
      </c>
      <c r="M34" s="194" t="s">
        <v>89</v>
      </c>
      <c r="N34" s="195"/>
      <c r="O34" s="195"/>
      <c r="P34" s="195"/>
      <c r="Q34" s="92"/>
      <c r="R34" s="119">
        <f>R31+R32</f>
        <v>0</v>
      </c>
      <c r="S34" s="28"/>
    </row>
    <row r="35" spans="1:19" s="2" customFormat="1" ht="33" customHeight="1">
      <c r="A35" s="101" t="s">
        <v>83</v>
      </c>
      <c r="B35" s="49"/>
      <c r="C35" s="49"/>
      <c r="D35" s="49"/>
      <c r="E35" s="49"/>
      <c r="F35" s="83"/>
      <c r="G35" s="102" t="s">
        <v>84</v>
      </c>
      <c r="H35" s="49"/>
      <c r="I35" s="49"/>
      <c r="J35" s="49"/>
      <c r="K35" s="49"/>
      <c r="L35" s="62" t="s">
        <v>90</v>
      </c>
      <c r="M35" s="47"/>
      <c r="N35" s="64" t="s">
        <v>91</v>
      </c>
      <c r="O35" s="68"/>
      <c r="P35" s="46"/>
      <c r="Q35" s="46"/>
      <c r="R35" s="120"/>
      <c r="S35" s="50"/>
    </row>
    <row r="36" spans="1:19" s="2" customFormat="1" ht="20.25" customHeight="1">
      <c r="A36" s="121" t="s">
        <v>16</v>
      </c>
      <c r="B36" s="109"/>
      <c r="C36" s="109"/>
      <c r="D36" s="109"/>
      <c r="E36" s="109"/>
      <c r="F36" s="71"/>
      <c r="G36" s="122"/>
      <c r="H36" s="109"/>
      <c r="I36" s="109"/>
      <c r="J36" s="109"/>
      <c r="K36" s="109"/>
      <c r="L36" s="69" t="s">
        <v>92</v>
      </c>
      <c r="M36" s="75" t="s">
        <v>93</v>
      </c>
      <c r="N36" s="80"/>
      <c r="O36" s="49"/>
      <c r="P36" s="80"/>
      <c r="Q36" s="76"/>
      <c r="R36" s="73">
        <v>0</v>
      </c>
      <c r="S36" s="74"/>
    </row>
    <row r="37" spans="1:19" s="2" customFormat="1" ht="19.5" customHeight="1">
      <c r="A37" s="18"/>
      <c r="B37" s="16"/>
      <c r="C37" s="16"/>
      <c r="D37" s="16"/>
      <c r="E37" s="16"/>
      <c r="F37" s="99"/>
      <c r="G37" s="123"/>
      <c r="H37" s="16"/>
      <c r="I37" s="16"/>
      <c r="J37" s="16"/>
      <c r="K37" s="16"/>
      <c r="L37" s="69" t="s">
        <v>94</v>
      </c>
      <c r="M37" s="75" t="s">
        <v>95</v>
      </c>
      <c r="N37" s="80"/>
      <c r="O37" s="49"/>
      <c r="P37" s="80"/>
      <c r="Q37" s="76"/>
      <c r="R37" s="73">
        <v>0</v>
      </c>
      <c r="S37" s="74"/>
    </row>
    <row r="38" spans="1:19" s="2" customFormat="1" ht="19.5" customHeight="1">
      <c r="A38" s="124" t="s">
        <v>83</v>
      </c>
      <c r="B38" s="39"/>
      <c r="C38" s="39"/>
      <c r="D38" s="39"/>
      <c r="E38" s="39"/>
      <c r="F38" s="125"/>
      <c r="G38" s="126" t="s">
        <v>84</v>
      </c>
      <c r="H38" s="39"/>
      <c r="I38" s="39"/>
      <c r="J38" s="39"/>
      <c r="K38" s="39"/>
      <c r="L38" s="89" t="s">
        <v>96</v>
      </c>
      <c r="M38" s="90" t="s">
        <v>97</v>
      </c>
      <c r="N38" s="91"/>
      <c r="O38" s="127"/>
      <c r="P38" s="91"/>
      <c r="Q38" s="92"/>
      <c r="R38" s="54">
        <v>0</v>
      </c>
      <c r="S38" s="128"/>
    </row>
  </sheetData>
  <sheetProtection/>
  <mergeCells count="13">
    <mergeCell ref="H15:I15"/>
    <mergeCell ref="M34:P34"/>
    <mergeCell ref="Q12:R12"/>
    <mergeCell ref="B8:D8"/>
    <mergeCell ref="B12:D12"/>
    <mergeCell ref="B28:D28"/>
    <mergeCell ref="E12:M12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showGridLines="0" zoomScale="118" zoomScaleNormal="118" zoomScalePageLayoutView="0" workbookViewId="0" topLeftCell="A1">
      <pane ySplit="12" topLeftCell="A178" activePane="bottomLeft" state="frozen"/>
      <selection pane="topLeft" activeCell="A1" sqref="A1"/>
      <selection pane="bottomLeft" activeCell="F187" sqref="F187"/>
    </sheetView>
  </sheetViews>
  <sheetFormatPr defaultColWidth="10.5" defaultRowHeight="12" customHeight="1"/>
  <cols>
    <col min="1" max="1" width="7.16015625" style="160" customWidth="1"/>
    <col min="2" max="2" width="14.33203125" style="161" customWidth="1"/>
    <col min="3" max="3" width="48.66015625" style="161" customWidth="1"/>
    <col min="4" max="4" width="5.16015625" style="161" customWidth="1"/>
    <col min="5" max="5" width="15.33203125" style="162" customWidth="1"/>
    <col min="6" max="6" width="18.16015625" style="162" customWidth="1"/>
    <col min="7" max="7" width="16.33203125" style="162" customWidth="1"/>
    <col min="8" max="16384" width="10.5" style="1" customWidth="1"/>
  </cols>
  <sheetData>
    <row r="1" spans="1:7" s="2" customFormat="1" ht="27.75" customHeight="1">
      <c r="A1" s="204" t="s">
        <v>98</v>
      </c>
      <c r="B1" s="204"/>
      <c r="C1" s="204"/>
      <c r="D1" s="204"/>
      <c r="E1" s="205"/>
      <c r="F1" s="204"/>
      <c r="G1" s="204"/>
    </row>
    <row r="2" spans="1:7" s="2" customFormat="1" ht="12.75" customHeight="1">
      <c r="A2" s="129" t="s">
        <v>99</v>
      </c>
      <c r="B2" s="130"/>
      <c r="C2" s="130"/>
      <c r="D2" s="130"/>
      <c r="E2" s="131"/>
      <c r="F2" s="130"/>
      <c r="G2" s="130"/>
    </row>
    <row r="3" spans="1:7" s="2" customFormat="1" ht="12.75" customHeight="1">
      <c r="A3" s="129" t="s">
        <v>100</v>
      </c>
      <c r="B3" s="130"/>
      <c r="C3" s="130"/>
      <c r="D3" s="130"/>
      <c r="E3" s="131"/>
      <c r="F3" s="130"/>
      <c r="G3" s="130"/>
    </row>
    <row r="4" spans="1:7" s="2" customFormat="1" ht="13.5" customHeight="1">
      <c r="A4" s="129"/>
      <c r="B4" s="129"/>
      <c r="C4" s="132"/>
      <c r="D4" s="130"/>
      <c r="E4" s="131"/>
      <c r="F4" s="130"/>
      <c r="G4" s="130"/>
    </row>
    <row r="5" spans="1:7" s="2" customFormat="1" ht="6.75" customHeight="1">
      <c r="A5" s="130"/>
      <c r="B5" s="130"/>
      <c r="C5" s="130"/>
      <c r="D5" s="130"/>
      <c r="E5" s="1"/>
      <c r="F5" s="130"/>
      <c r="G5" s="130"/>
    </row>
    <row r="6" spans="1:7" s="2" customFormat="1" ht="13.5" customHeight="1">
      <c r="A6" s="130" t="s">
        <v>101</v>
      </c>
      <c r="B6" s="133"/>
      <c r="C6" s="133"/>
      <c r="D6" s="133"/>
      <c r="E6" s="134"/>
      <c r="F6" s="135"/>
      <c r="G6" s="135"/>
    </row>
    <row r="7" spans="1:7" s="2" customFormat="1" ht="13.5" customHeight="1">
      <c r="A7" s="130" t="s">
        <v>102</v>
      </c>
      <c r="B7" s="133"/>
      <c r="C7" s="133"/>
      <c r="D7" s="133"/>
      <c r="E7" s="134"/>
      <c r="F7" s="206" t="s">
        <v>103</v>
      </c>
      <c r="G7" s="207"/>
    </row>
    <row r="8" spans="1:7" s="2" customFormat="1" ht="13.5" customHeight="1">
      <c r="A8" s="130" t="s">
        <v>104</v>
      </c>
      <c r="B8" s="133"/>
      <c r="C8" s="133"/>
      <c r="D8" s="133"/>
      <c r="E8" s="134"/>
      <c r="F8" s="130" t="s">
        <v>406</v>
      </c>
      <c r="G8" s="135"/>
    </row>
    <row r="9" spans="1:7" s="2" customFormat="1" ht="6.75" customHeight="1">
      <c r="A9" s="136"/>
      <c r="B9" s="136"/>
      <c r="C9" s="136"/>
      <c r="D9" s="136"/>
      <c r="E9" s="1"/>
      <c r="F9" s="136"/>
      <c r="G9" s="136"/>
    </row>
    <row r="10" spans="1:7" s="2" customFormat="1" ht="22.5" customHeight="1">
      <c r="A10" s="137" t="s">
        <v>105</v>
      </c>
      <c r="B10" s="137" t="s">
        <v>106</v>
      </c>
      <c r="C10" s="137" t="s">
        <v>107</v>
      </c>
      <c r="D10" s="137" t="s">
        <v>108</v>
      </c>
      <c r="E10" s="138" t="s">
        <v>109</v>
      </c>
      <c r="F10" s="137" t="s">
        <v>110</v>
      </c>
      <c r="G10" s="137" t="s">
        <v>111</v>
      </c>
    </row>
    <row r="11" spans="1:7" s="2" customFormat="1" ht="12.75" customHeight="1" hidden="1">
      <c r="A11" s="139" t="s">
        <v>37</v>
      </c>
      <c r="B11" s="139" t="s">
        <v>44</v>
      </c>
      <c r="C11" s="139" t="s">
        <v>50</v>
      </c>
      <c r="D11" s="139" t="s">
        <v>56</v>
      </c>
      <c r="E11" s="138" t="s">
        <v>60</v>
      </c>
      <c r="F11" s="139" t="s">
        <v>64</v>
      </c>
      <c r="G11" s="139" t="s">
        <v>67</v>
      </c>
    </row>
    <row r="12" spans="1:7" s="2" customFormat="1" ht="4.5" customHeight="1">
      <c r="A12" s="136"/>
      <c r="B12" s="136"/>
      <c r="C12" s="136"/>
      <c r="D12" s="136"/>
      <c r="E12" s="1"/>
      <c r="F12" s="136"/>
      <c r="G12" s="136"/>
    </row>
    <row r="13" spans="1:7" s="2" customFormat="1" ht="30.75" customHeight="1">
      <c r="A13" s="140"/>
      <c r="B13" s="141" t="s">
        <v>38</v>
      </c>
      <c r="C13" s="141" t="s">
        <v>112</v>
      </c>
      <c r="D13" s="141"/>
      <c r="E13" s="142"/>
      <c r="F13" s="142"/>
      <c r="G13" s="142"/>
    </row>
    <row r="14" spans="1:7" s="2" customFormat="1" ht="28.5" customHeight="1">
      <c r="A14" s="143"/>
      <c r="B14" s="144" t="s">
        <v>37</v>
      </c>
      <c r="C14" s="144" t="s">
        <v>113</v>
      </c>
      <c r="D14" s="144"/>
      <c r="E14" s="145"/>
      <c r="F14" s="145"/>
      <c r="G14" s="145">
        <f>SUM(G15+G16+G18+G19+G21+G22+G23+G25+G26+G28+G30+G32+G34+G40+G42+G46+G48+G50+G52+G54+G55+G59+G63+G70+G73+G75+G77+G79+G80+G82)</f>
        <v>0</v>
      </c>
    </row>
    <row r="15" spans="1:7" s="2" customFormat="1" ht="24" customHeight="1">
      <c r="A15" s="146">
        <v>1</v>
      </c>
      <c r="B15" s="147" t="s">
        <v>114</v>
      </c>
      <c r="C15" s="147" t="s">
        <v>115</v>
      </c>
      <c r="D15" s="147" t="s">
        <v>116</v>
      </c>
      <c r="E15" s="148">
        <v>72</v>
      </c>
      <c r="F15" s="148"/>
      <c r="G15" s="148">
        <f>SUM(E15*F15)</f>
        <v>0</v>
      </c>
    </row>
    <row r="16" spans="1:7" s="2" customFormat="1" ht="24" customHeight="1">
      <c r="A16" s="146">
        <v>2</v>
      </c>
      <c r="B16" s="147" t="s">
        <v>117</v>
      </c>
      <c r="C16" s="147" t="s">
        <v>118</v>
      </c>
      <c r="D16" s="147" t="s">
        <v>116</v>
      </c>
      <c r="E16" s="148">
        <v>120</v>
      </c>
      <c r="F16" s="148"/>
      <c r="G16" s="148">
        <f>SUM(E16*F16)</f>
        <v>0</v>
      </c>
    </row>
    <row r="17" spans="1:7" s="2" customFormat="1" ht="13.5" customHeight="1">
      <c r="A17" s="149"/>
      <c r="B17" s="150"/>
      <c r="C17" s="150" t="s">
        <v>119</v>
      </c>
      <c r="D17" s="150"/>
      <c r="E17" s="151">
        <v>120</v>
      </c>
      <c r="F17" s="151"/>
      <c r="G17" s="151"/>
    </row>
    <row r="18" spans="1:7" s="2" customFormat="1" ht="24" customHeight="1">
      <c r="A18" s="146">
        <v>3</v>
      </c>
      <c r="B18" s="147" t="s">
        <v>120</v>
      </c>
      <c r="C18" s="147" t="s">
        <v>121</v>
      </c>
      <c r="D18" s="147" t="s">
        <v>116</v>
      </c>
      <c r="E18" s="148">
        <v>38</v>
      </c>
      <c r="F18" s="148"/>
      <c r="G18" s="148">
        <f>SUM(E18*F18)</f>
        <v>0</v>
      </c>
    </row>
    <row r="19" spans="1:7" s="2" customFormat="1" ht="24" customHeight="1">
      <c r="A19" s="146">
        <v>4</v>
      </c>
      <c r="B19" s="147" t="s">
        <v>122</v>
      </c>
      <c r="C19" s="147" t="s">
        <v>123</v>
      </c>
      <c r="D19" s="147" t="s">
        <v>116</v>
      </c>
      <c r="E19" s="148">
        <v>10</v>
      </c>
      <c r="F19" s="148"/>
      <c r="G19" s="148">
        <f>SUM(E19*F19)</f>
        <v>0</v>
      </c>
    </row>
    <row r="20" spans="1:7" s="2" customFormat="1" ht="13.5" customHeight="1">
      <c r="A20" s="149"/>
      <c r="B20" s="150"/>
      <c r="C20" s="150" t="s">
        <v>124</v>
      </c>
      <c r="D20" s="150"/>
      <c r="E20" s="151">
        <v>10</v>
      </c>
      <c r="F20" s="151"/>
      <c r="G20" s="151"/>
    </row>
    <row r="21" spans="1:7" s="2" customFormat="1" ht="24" customHeight="1">
      <c r="A21" s="146">
        <v>5</v>
      </c>
      <c r="B21" s="147" t="s">
        <v>125</v>
      </c>
      <c r="C21" s="147" t="s">
        <v>126</v>
      </c>
      <c r="D21" s="147" t="s">
        <v>127</v>
      </c>
      <c r="E21" s="148">
        <v>30</v>
      </c>
      <c r="F21" s="148"/>
      <c r="G21" s="148">
        <f>SUM(E21*F21)</f>
        <v>0</v>
      </c>
    </row>
    <row r="22" spans="1:7" s="2" customFormat="1" ht="24" customHeight="1">
      <c r="A22" s="146">
        <v>6</v>
      </c>
      <c r="B22" s="147" t="s">
        <v>128</v>
      </c>
      <c r="C22" s="147" t="s">
        <v>129</v>
      </c>
      <c r="D22" s="147" t="s">
        <v>127</v>
      </c>
      <c r="E22" s="148">
        <v>80</v>
      </c>
      <c r="F22" s="148"/>
      <c r="G22" s="148">
        <f>SUM(E22*F22)</f>
        <v>0</v>
      </c>
    </row>
    <row r="23" spans="1:7" s="2" customFormat="1" ht="24" customHeight="1">
      <c r="A23" s="146">
        <v>7</v>
      </c>
      <c r="B23" s="147" t="s">
        <v>130</v>
      </c>
      <c r="C23" s="147" t="s">
        <v>131</v>
      </c>
      <c r="D23" s="147" t="s">
        <v>132</v>
      </c>
      <c r="E23" s="148">
        <v>32.7</v>
      </c>
      <c r="F23" s="148"/>
      <c r="G23" s="148">
        <f>SUM(E23*F23)</f>
        <v>0</v>
      </c>
    </row>
    <row r="24" spans="1:7" s="2" customFormat="1" ht="13.5" customHeight="1">
      <c r="A24" s="149"/>
      <c r="B24" s="150"/>
      <c r="C24" s="150" t="s">
        <v>133</v>
      </c>
      <c r="D24" s="150"/>
      <c r="E24" s="151">
        <v>32.7</v>
      </c>
      <c r="F24" s="151"/>
      <c r="G24" s="151"/>
    </row>
    <row r="25" spans="1:7" s="2" customFormat="1" ht="24" customHeight="1">
      <c r="A25" s="146">
        <v>8</v>
      </c>
      <c r="B25" s="147" t="s">
        <v>134</v>
      </c>
      <c r="C25" s="147" t="s">
        <v>135</v>
      </c>
      <c r="D25" s="147" t="s">
        <v>132</v>
      </c>
      <c r="E25" s="148">
        <v>115</v>
      </c>
      <c r="F25" s="148"/>
      <c r="G25" s="148">
        <f>SUM(E25*F25)</f>
        <v>0</v>
      </c>
    </row>
    <row r="26" spans="1:7" s="2" customFormat="1" ht="24" customHeight="1">
      <c r="A26" s="146">
        <v>9</v>
      </c>
      <c r="B26" s="147" t="s">
        <v>136</v>
      </c>
      <c r="C26" s="147" t="s">
        <v>137</v>
      </c>
      <c r="D26" s="147" t="s">
        <v>132</v>
      </c>
      <c r="E26" s="148">
        <v>615</v>
      </c>
      <c r="F26" s="148"/>
      <c r="G26" s="148">
        <f>SUM(E26*F26)</f>
        <v>0</v>
      </c>
    </row>
    <row r="27" spans="1:7" s="2" customFormat="1" ht="13.5" customHeight="1">
      <c r="A27" s="149"/>
      <c r="B27" s="150"/>
      <c r="C27" s="150" t="s">
        <v>138</v>
      </c>
      <c r="D27" s="150"/>
      <c r="E27" s="151">
        <v>615</v>
      </c>
      <c r="F27" s="151"/>
      <c r="G27" s="151"/>
    </row>
    <row r="28" spans="1:7" s="2" customFormat="1" ht="24" customHeight="1">
      <c r="A28" s="146">
        <v>10</v>
      </c>
      <c r="B28" s="147" t="s">
        <v>139</v>
      </c>
      <c r="C28" s="147" t="s">
        <v>140</v>
      </c>
      <c r="D28" s="147" t="s">
        <v>132</v>
      </c>
      <c r="E28" s="148">
        <v>184.5</v>
      </c>
      <c r="F28" s="148"/>
      <c r="G28" s="148">
        <f>SUM(E28*F28)</f>
        <v>0</v>
      </c>
    </row>
    <row r="29" spans="1:7" s="2" customFormat="1" ht="13.5" customHeight="1">
      <c r="A29" s="149"/>
      <c r="B29" s="150"/>
      <c r="C29" s="150" t="s">
        <v>141</v>
      </c>
      <c r="D29" s="150"/>
      <c r="E29" s="151">
        <v>184.5</v>
      </c>
      <c r="F29" s="151"/>
      <c r="G29" s="151"/>
    </row>
    <row r="30" spans="1:7" s="2" customFormat="1" ht="13.5" customHeight="1">
      <c r="A30" s="146">
        <v>11</v>
      </c>
      <c r="B30" s="147" t="s">
        <v>142</v>
      </c>
      <c r="C30" s="147" t="s">
        <v>143</v>
      </c>
      <c r="D30" s="147" t="s">
        <v>132</v>
      </c>
      <c r="E30" s="148">
        <v>41</v>
      </c>
      <c r="F30" s="148"/>
      <c r="G30" s="148">
        <f>SUM(E30*F30)</f>
        <v>0</v>
      </c>
    </row>
    <row r="31" spans="1:7" s="2" customFormat="1" ht="13.5" customHeight="1">
      <c r="A31" s="149"/>
      <c r="B31" s="150"/>
      <c r="C31" s="150" t="s">
        <v>144</v>
      </c>
      <c r="D31" s="150"/>
      <c r="E31" s="151">
        <v>41</v>
      </c>
      <c r="F31" s="151"/>
      <c r="G31" s="151"/>
    </row>
    <row r="32" spans="1:7" s="2" customFormat="1" ht="24" customHeight="1">
      <c r="A32" s="146">
        <v>12</v>
      </c>
      <c r="B32" s="147" t="s">
        <v>145</v>
      </c>
      <c r="C32" s="147" t="s">
        <v>146</v>
      </c>
      <c r="D32" s="147" t="s">
        <v>132</v>
      </c>
      <c r="E32" s="148">
        <v>12.3</v>
      </c>
      <c r="F32" s="148"/>
      <c r="G32" s="148">
        <f>SUM(E32*F32)</f>
        <v>0</v>
      </c>
    </row>
    <row r="33" spans="1:7" s="2" customFormat="1" ht="13.5" customHeight="1">
      <c r="A33" s="149"/>
      <c r="B33" s="150"/>
      <c r="C33" s="150" t="s">
        <v>147</v>
      </c>
      <c r="D33" s="150"/>
      <c r="E33" s="151">
        <v>12.3</v>
      </c>
      <c r="F33" s="151"/>
      <c r="G33" s="151"/>
    </row>
    <row r="34" spans="1:7" s="2" customFormat="1" ht="13.5" customHeight="1">
      <c r="A34" s="146">
        <v>13</v>
      </c>
      <c r="B34" s="147" t="s">
        <v>148</v>
      </c>
      <c r="C34" s="147" t="s">
        <v>149</v>
      </c>
      <c r="D34" s="147" t="s">
        <v>132</v>
      </c>
      <c r="E34" s="148">
        <v>320.476</v>
      </c>
      <c r="F34" s="148"/>
      <c r="G34" s="148">
        <f>SUM(E34*F34)</f>
        <v>0</v>
      </c>
    </row>
    <row r="35" spans="1:7" s="2" customFormat="1" ht="13.5" customHeight="1">
      <c r="A35" s="149"/>
      <c r="B35" s="150"/>
      <c r="C35" s="150" t="s">
        <v>150</v>
      </c>
      <c r="D35" s="150"/>
      <c r="E35" s="151">
        <v>271.5</v>
      </c>
      <c r="F35" s="151"/>
      <c r="G35" s="151"/>
    </row>
    <row r="36" spans="1:7" s="2" customFormat="1" ht="13.5" customHeight="1">
      <c r="A36" s="149"/>
      <c r="B36" s="150"/>
      <c r="C36" s="150" t="s">
        <v>151</v>
      </c>
      <c r="D36" s="150"/>
      <c r="E36" s="151">
        <v>26.8</v>
      </c>
      <c r="F36" s="151"/>
      <c r="G36" s="151"/>
    </row>
    <row r="37" spans="1:7" s="2" customFormat="1" ht="13.5" customHeight="1">
      <c r="A37" s="149"/>
      <c r="B37" s="150"/>
      <c r="C37" s="150" t="s">
        <v>152</v>
      </c>
      <c r="D37" s="150"/>
      <c r="E37" s="151">
        <v>7.2</v>
      </c>
      <c r="F37" s="151"/>
      <c r="G37" s="151"/>
    </row>
    <row r="38" spans="1:7" s="2" customFormat="1" ht="24" customHeight="1">
      <c r="A38" s="149"/>
      <c r="B38" s="150"/>
      <c r="C38" s="150" t="s">
        <v>153</v>
      </c>
      <c r="D38" s="150"/>
      <c r="E38" s="151">
        <v>14.976</v>
      </c>
      <c r="F38" s="151"/>
      <c r="G38" s="151"/>
    </row>
    <row r="39" spans="1:7" s="2" customFormat="1" ht="13.5" customHeight="1">
      <c r="A39" s="152"/>
      <c r="B39" s="153"/>
      <c r="C39" s="153" t="s">
        <v>154</v>
      </c>
      <c r="D39" s="153"/>
      <c r="E39" s="154">
        <v>320.476</v>
      </c>
      <c r="F39" s="154"/>
      <c r="G39" s="154"/>
    </row>
    <row r="40" spans="1:7" s="2" customFormat="1" ht="34.5" customHeight="1">
      <c r="A40" s="146">
        <v>14</v>
      </c>
      <c r="B40" s="147" t="s">
        <v>155</v>
      </c>
      <c r="C40" s="147" t="s">
        <v>156</v>
      </c>
      <c r="D40" s="147" t="s">
        <v>132</v>
      </c>
      <c r="E40" s="148">
        <v>96.143</v>
      </c>
      <c r="F40" s="148"/>
      <c r="G40" s="148">
        <f>SUM(E40*F40)</f>
        <v>0</v>
      </c>
    </row>
    <row r="41" spans="1:7" s="2" customFormat="1" ht="13.5" customHeight="1">
      <c r="A41" s="149"/>
      <c r="B41" s="150"/>
      <c r="C41" s="150" t="s">
        <v>157</v>
      </c>
      <c r="D41" s="150"/>
      <c r="E41" s="151">
        <v>96.143</v>
      </c>
      <c r="F41" s="151"/>
      <c r="G41" s="151"/>
    </row>
    <row r="42" spans="1:7" s="2" customFormat="1" ht="34.5" customHeight="1">
      <c r="A42" s="146">
        <v>15</v>
      </c>
      <c r="B42" s="147" t="s">
        <v>158</v>
      </c>
      <c r="C42" s="147" t="s">
        <v>159</v>
      </c>
      <c r="D42" s="147" t="s">
        <v>132</v>
      </c>
      <c r="E42" s="148">
        <v>804.285</v>
      </c>
      <c r="F42" s="148"/>
      <c r="G42" s="148">
        <f>SUM(E42*F42)</f>
        <v>0</v>
      </c>
    </row>
    <row r="43" spans="1:7" s="2" customFormat="1" ht="13.5" customHeight="1">
      <c r="A43" s="149"/>
      <c r="B43" s="150"/>
      <c r="C43" s="150" t="s">
        <v>160</v>
      </c>
      <c r="D43" s="150"/>
      <c r="E43" s="151">
        <v>759.785</v>
      </c>
      <c r="F43" s="151"/>
      <c r="G43" s="151"/>
    </row>
    <row r="44" spans="1:7" s="2" customFormat="1" ht="13.5" customHeight="1">
      <c r="A44" s="149"/>
      <c r="B44" s="150"/>
      <c r="C44" s="150" t="s">
        <v>161</v>
      </c>
      <c r="D44" s="150"/>
      <c r="E44" s="151">
        <v>44.5</v>
      </c>
      <c r="F44" s="151"/>
      <c r="G44" s="151"/>
    </row>
    <row r="45" spans="1:7" s="2" customFormat="1" ht="13.5" customHeight="1">
      <c r="A45" s="152"/>
      <c r="B45" s="153"/>
      <c r="C45" s="153" t="s">
        <v>154</v>
      </c>
      <c r="D45" s="153"/>
      <c r="E45" s="154">
        <v>804.285</v>
      </c>
      <c r="F45" s="154"/>
      <c r="G45" s="154"/>
    </row>
    <row r="46" spans="1:7" s="2" customFormat="1" ht="34.5" customHeight="1">
      <c r="A46" s="146">
        <v>16</v>
      </c>
      <c r="B46" s="147" t="s">
        <v>162</v>
      </c>
      <c r="C46" s="147" t="s">
        <v>163</v>
      </c>
      <c r="D46" s="147" t="s">
        <v>132</v>
      </c>
      <c r="E46" s="148">
        <v>1608.57</v>
      </c>
      <c r="F46" s="148"/>
      <c r="G46" s="148">
        <f>SUM(E46*F46)</f>
        <v>0</v>
      </c>
    </row>
    <row r="47" spans="1:7" s="2" customFormat="1" ht="13.5" customHeight="1">
      <c r="A47" s="149"/>
      <c r="B47" s="150"/>
      <c r="C47" s="150" t="s">
        <v>164</v>
      </c>
      <c r="D47" s="150"/>
      <c r="E47" s="151">
        <v>1608.57</v>
      </c>
      <c r="F47" s="151"/>
      <c r="G47" s="151"/>
    </row>
    <row r="48" spans="1:7" s="2" customFormat="1" ht="24" customHeight="1">
      <c r="A48" s="146">
        <v>17</v>
      </c>
      <c r="B48" s="147" t="s">
        <v>165</v>
      </c>
      <c r="C48" s="147" t="s">
        <v>166</v>
      </c>
      <c r="D48" s="147" t="s">
        <v>132</v>
      </c>
      <c r="E48" s="148">
        <v>44.5</v>
      </c>
      <c r="F48" s="148"/>
      <c r="G48" s="148">
        <f>SUM(E48*F48)</f>
        <v>0</v>
      </c>
    </row>
    <row r="49" spans="1:7" s="2" customFormat="1" ht="13.5" customHeight="1">
      <c r="A49" s="149"/>
      <c r="B49" s="150"/>
      <c r="C49" s="150" t="s">
        <v>161</v>
      </c>
      <c r="D49" s="150"/>
      <c r="E49" s="151">
        <v>44.5</v>
      </c>
      <c r="F49" s="151"/>
      <c r="G49" s="151"/>
    </row>
    <row r="50" spans="1:7" s="2" customFormat="1" ht="24" customHeight="1">
      <c r="A50" s="146">
        <v>18</v>
      </c>
      <c r="B50" s="147" t="s">
        <v>167</v>
      </c>
      <c r="C50" s="147" t="s">
        <v>168</v>
      </c>
      <c r="D50" s="147" t="s">
        <v>132</v>
      </c>
      <c r="E50" s="148">
        <v>184</v>
      </c>
      <c r="F50" s="148"/>
      <c r="G50" s="148">
        <f>SUM(E50*F50)</f>
        <v>0</v>
      </c>
    </row>
    <row r="51" spans="1:7" s="2" customFormat="1" ht="13.5" customHeight="1">
      <c r="A51" s="149"/>
      <c r="B51" s="150"/>
      <c r="C51" s="150" t="s">
        <v>169</v>
      </c>
      <c r="D51" s="150"/>
      <c r="E51" s="151">
        <v>184</v>
      </c>
      <c r="F51" s="151"/>
      <c r="G51" s="151"/>
    </row>
    <row r="52" spans="1:7" s="2" customFormat="1" ht="13.5" customHeight="1">
      <c r="A52" s="155">
        <v>19</v>
      </c>
      <c r="B52" s="156" t="s">
        <v>170</v>
      </c>
      <c r="C52" s="156" t="s">
        <v>171</v>
      </c>
      <c r="D52" s="156" t="s">
        <v>172</v>
      </c>
      <c r="E52" s="157">
        <v>312.8</v>
      </c>
      <c r="F52" s="157"/>
      <c r="G52" s="157">
        <f>SUM(E52*F52)</f>
        <v>0</v>
      </c>
    </row>
    <row r="53" spans="1:7" s="2" customFormat="1" ht="13.5" customHeight="1">
      <c r="A53" s="149"/>
      <c r="B53" s="150"/>
      <c r="C53" s="150" t="s">
        <v>173</v>
      </c>
      <c r="D53" s="150"/>
      <c r="E53" s="151">
        <v>312.8</v>
      </c>
      <c r="F53" s="151"/>
      <c r="G53" s="151"/>
    </row>
    <row r="54" spans="1:7" s="2" customFormat="1" ht="24" customHeight="1">
      <c r="A54" s="146">
        <v>20</v>
      </c>
      <c r="B54" s="147" t="s">
        <v>174</v>
      </c>
      <c r="C54" s="147" t="s">
        <v>175</v>
      </c>
      <c r="D54" s="147" t="s">
        <v>132</v>
      </c>
      <c r="E54" s="148">
        <v>73</v>
      </c>
      <c r="F54" s="148"/>
      <c r="G54" s="148">
        <f>SUM(E54*F54)</f>
        <v>0</v>
      </c>
    </row>
    <row r="55" spans="1:7" s="2" customFormat="1" ht="13.5" customHeight="1">
      <c r="A55" s="146">
        <v>21</v>
      </c>
      <c r="B55" s="147" t="s">
        <v>176</v>
      </c>
      <c r="C55" s="147" t="s">
        <v>177</v>
      </c>
      <c r="D55" s="147" t="s">
        <v>132</v>
      </c>
      <c r="E55" s="148">
        <v>804.285</v>
      </c>
      <c r="F55" s="148"/>
      <c r="G55" s="148">
        <f>SUM(E55*F55)</f>
        <v>0</v>
      </c>
    </row>
    <row r="56" spans="1:7" s="2" customFormat="1" ht="13.5" customHeight="1">
      <c r="A56" s="149"/>
      <c r="B56" s="150"/>
      <c r="C56" s="150" t="s">
        <v>160</v>
      </c>
      <c r="D56" s="150"/>
      <c r="E56" s="151">
        <v>759.785</v>
      </c>
      <c r="F56" s="151"/>
      <c r="G56" s="151"/>
    </row>
    <row r="57" spans="1:7" s="2" customFormat="1" ht="13.5" customHeight="1">
      <c r="A57" s="149"/>
      <c r="B57" s="150"/>
      <c r="C57" s="150" t="s">
        <v>161</v>
      </c>
      <c r="D57" s="150"/>
      <c r="E57" s="151">
        <v>44.5</v>
      </c>
      <c r="F57" s="151"/>
      <c r="G57" s="151"/>
    </row>
    <row r="58" spans="1:7" s="2" customFormat="1" ht="13.5" customHeight="1">
      <c r="A58" s="152"/>
      <c r="B58" s="153"/>
      <c r="C58" s="153" t="s">
        <v>154</v>
      </c>
      <c r="D58" s="153"/>
      <c r="E58" s="154">
        <v>804.285</v>
      </c>
      <c r="F58" s="154"/>
      <c r="G58" s="154"/>
    </row>
    <row r="59" spans="1:7" s="2" customFormat="1" ht="24" customHeight="1">
      <c r="A59" s="146">
        <v>22</v>
      </c>
      <c r="B59" s="147" t="s">
        <v>178</v>
      </c>
      <c r="C59" s="147" t="s">
        <v>179</v>
      </c>
      <c r="D59" s="147" t="s">
        <v>172</v>
      </c>
      <c r="E59" s="148">
        <v>1167.878</v>
      </c>
      <c r="F59" s="148"/>
      <c r="G59" s="148">
        <f>SUM(E59*F59)</f>
        <v>0</v>
      </c>
    </row>
    <row r="60" spans="1:7" s="2" customFormat="1" ht="24" customHeight="1">
      <c r="A60" s="149"/>
      <c r="B60" s="150"/>
      <c r="C60" s="150" t="s">
        <v>180</v>
      </c>
      <c r="D60" s="150"/>
      <c r="E60" s="151">
        <v>1139.678</v>
      </c>
      <c r="F60" s="151"/>
      <c r="G60" s="151"/>
    </row>
    <row r="61" spans="1:7" s="2" customFormat="1" ht="13.5" customHeight="1">
      <c r="A61" s="149"/>
      <c r="B61" s="150"/>
      <c r="C61" s="150" t="s">
        <v>181</v>
      </c>
      <c r="D61" s="150"/>
      <c r="E61" s="151">
        <v>28.2</v>
      </c>
      <c r="F61" s="151"/>
      <c r="G61" s="151"/>
    </row>
    <row r="62" spans="1:7" s="2" customFormat="1" ht="13.5" customHeight="1">
      <c r="A62" s="152"/>
      <c r="B62" s="153"/>
      <c r="C62" s="153" t="s">
        <v>154</v>
      </c>
      <c r="D62" s="153"/>
      <c r="E62" s="154">
        <v>1167.878</v>
      </c>
      <c r="F62" s="154"/>
      <c r="G62" s="154"/>
    </row>
    <row r="63" spans="1:7" s="2" customFormat="1" ht="24" customHeight="1">
      <c r="A63" s="146">
        <v>23</v>
      </c>
      <c r="B63" s="147" t="s">
        <v>182</v>
      </c>
      <c r="C63" s="147" t="s">
        <v>183</v>
      </c>
      <c r="D63" s="147" t="s">
        <v>132</v>
      </c>
      <c r="E63" s="148">
        <v>143.691</v>
      </c>
      <c r="F63" s="148"/>
      <c r="G63" s="148">
        <f>SUM(E63*F63)</f>
        <v>0</v>
      </c>
    </row>
    <row r="64" spans="1:7" s="2" customFormat="1" ht="13.5" customHeight="1">
      <c r="A64" s="149"/>
      <c r="B64" s="150"/>
      <c r="C64" s="150" t="s">
        <v>184</v>
      </c>
      <c r="D64" s="150"/>
      <c r="E64" s="151">
        <v>126.7</v>
      </c>
      <c r="F64" s="151"/>
      <c r="G64" s="151"/>
    </row>
    <row r="65" spans="1:7" s="2" customFormat="1" ht="13.5" customHeight="1">
      <c r="A65" s="149"/>
      <c r="B65" s="150"/>
      <c r="C65" s="150" t="s">
        <v>185</v>
      </c>
      <c r="D65" s="150"/>
      <c r="E65" s="151">
        <v>10.72</v>
      </c>
      <c r="F65" s="151"/>
      <c r="G65" s="151"/>
    </row>
    <row r="66" spans="1:7" s="2" customFormat="1" ht="13.5" customHeight="1">
      <c r="A66" s="149"/>
      <c r="B66" s="150"/>
      <c r="C66" s="150" t="s">
        <v>186</v>
      </c>
      <c r="D66" s="150"/>
      <c r="E66" s="151">
        <v>7.031</v>
      </c>
      <c r="F66" s="151"/>
      <c r="G66" s="151"/>
    </row>
    <row r="67" spans="1:7" s="2" customFormat="1" ht="24" customHeight="1">
      <c r="A67" s="149"/>
      <c r="B67" s="150"/>
      <c r="C67" s="150" t="s">
        <v>153</v>
      </c>
      <c r="D67" s="150"/>
      <c r="E67" s="151">
        <v>14.976</v>
      </c>
      <c r="F67" s="151"/>
      <c r="G67" s="151"/>
    </row>
    <row r="68" spans="1:7" s="2" customFormat="1" ht="13.5" customHeight="1">
      <c r="A68" s="149"/>
      <c r="B68" s="150"/>
      <c r="C68" s="150" t="s">
        <v>187</v>
      </c>
      <c r="D68" s="150"/>
      <c r="E68" s="151">
        <v>-15.736</v>
      </c>
      <c r="F68" s="151"/>
      <c r="G68" s="151"/>
    </row>
    <row r="69" spans="1:7" s="2" customFormat="1" ht="13.5" customHeight="1">
      <c r="A69" s="152"/>
      <c r="B69" s="153"/>
      <c r="C69" s="153" t="s">
        <v>154</v>
      </c>
      <c r="D69" s="153"/>
      <c r="E69" s="154">
        <v>143.691</v>
      </c>
      <c r="F69" s="154"/>
      <c r="G69" s="154"/>
    </row>
    <row r="70" spans="1:7" s="2" customFormat="1" ht="24" customHeight="1">
      <c r="A70" s="146">
        <v>24</v>
      </c>
      <c r="B70" s="147" t="s">
        <v>188</v>
      </c>
      <c r="C70" s="147" t="s">
        <v>189</v>
      </c>
      <c r="D70" s="147" t="s">
        <v>132</v>
      </c>
      <c r="E70" s="148">
        <v>135.779</v>
      </c>
      <c r="F70" s="148"/>
      <c r="G70" s="148">
        <f>SUM(E70*F70)</f>
        <v>0</v>
      </c>
    </row>
    <row r="71" spans="1:7" s="2" customFormat="1" ht="13.5" customHeight="1">
      <c r="A71" s="149"/>
      <c r="B71" s="150"/>
      <c r="C71" s="150" t="s">
        <v>190</v>
      </c>
      <c r="D71" s="150"/>
      <c r="E71" s="151">
        <v>122.066</v>
      </c>
      <c r="F71" s="151"/>
      <c r="G71" s="151"/>
    </row>
    <row r="72" spans="1:7" s="2" customFormat="1" ht="13.5" customHeight="1">
      <c r="A72" s="149"/>
      <c r="B72" s="150"/>
      <c r="C72" s="150" t="s">
        <v>191</v>
      </c>
      <c r="D72" s="150"/>
      <c r="E72" s="151">
        <v>13.713</v>
      </c>
      <c r="F72" s="151"/>
      <c r="G72" s="151"/>
    </row>
    <row r="73" spans="1:7" s="2" customFormat="1" ht="13.5" customHeight="1">
      <c r="A73" s="155">
        <v>25</v>
      </c>
      <c r="B73" s="156" t="s">
        <v>192</v>
      </c>
      <c r="C73" s="156" t="s">
        <v>193</v>
      </c>
      <c r="D73" s="156" t="s">
        <v>172</v>
      </c>
      <c r="E73" s="157">
        <v>230.824</v>
      </c>
      <c r="F73" s="157"/>
      <c r="G73" s="157">
        <f>SUM(E73*F73)</f>
        <v>0</v>
      </c>
    </row>
    <row r="74" spans="1:7" s="2" customFormat="1" ht="13.5" customHeight="1">
      <c r="A74" s="149"/>
      <c r="B74" s="150"/>
      <c r="C74" s="150" t="s">
        <v>194</v>
      </c>
      <c r="D74" s="150"/>
      <c r="E74" s="151">
        <v>230.824</v>
      </c>
      <c r="F74" s="151"/>
      <c r="G74" s="151"/>
    </row>
    <row r="75" spans="1:7" s="2" customFormat="1" ht="24" customHeight="1">
      <c r="A75" s="146">
        <v>26</v>
      </c>
      <c r="B75" s="147" t="s">
        <v>195</v>
      </c>
      <c r="C75" s="147" t="s">
        <v>196</v>
      </c>
      <c r="D75" s="147" t="s">
        <v>116</v>
      </c>
      <c r="E75" s="148">
        <v>705</v>
      </c>
      <c r="F75" s="148"/>
      <c r="G75" s="148">
        <f>SUM(E75*F75)</f>
        <v>0</v>
      </c>
    </row>
    <row r="76" spans="1:7" s="2" customFormat="1" ht="13.5" customHeight="1">
      <c r="A76" s="149"/>
      <c r="B76" s="150"/>
      <c r="C76" s="150" t="s">
        <v>197</v>
      </c>
      <c r="D76" s="150"/>
      <c r="E76" s="151">
        <v>705</v>
      </c>
      <c r="F76" s="151"/>
      <c r="G76" s="151"/>
    </row>
    <row r="77" spans="1:7" s="2" customFormat="1" ht="13.5" customHeight="1">
      <c r="A77" s="155">
        <v>27</v>
      </c>
      <c r="B77" s="156" t="s">
        <v>198</v>
      </c>
      <c r="C77" s="156" t="s">
        <v>199</v>
      </c>
      <c r="D77" s="156" t="s">
        <v>200</v>
      </c>
      <c r="E77" s="157">
        <v>21.785</v>
      </c>
      <c r="F77" s="157"/>
      <c r="G77" s="157">
        <f>SUM(E77*F77)</f>
        <v>0</v>
      </c>
    </row>
    <row r="78" spans="1:7" s="2" customFormat="1" ht="13.5" customHeight="1">
      <c r="A78" s="152"/>
      <c r="B78" s="153"/>
      <c r="C78" s="153" t="s">
        <v>201</v>
      </c>
      <c r="D78" s="153"/>
      <c r="E78" s="154">
        <v>21.785</v>
      </c>
      <c r="F78" s="154"/>
      <c r="G78" s="154"/>
    </row>
    <row r="79" spans="1:7" s="2" customFormat="1" ht="13.5" customHeight="1">
      <c r="A79" s="146">
        <v>28</v>
      </c>
      <c r="B79" s="147" t="s">
        <v>202</v>
      </c>
      <c r="C79" s="147" t="s">
        <v>203</v>
      </c>
      <c r="D79" s="147" t="s">
        <v>116</v>
      </c>
      <c r="E79" s="148">
        <v>539</v>
      </c>
      <c r="F79" s="148"/>
      <c r="G79" s="148">
        <f>SUM(E79*F79)</f>
        <v>0</v>
      </c>
    </row>
    <row r="80" spans="1:7" s="2" customFormat="1" ht="24" customHeight="1">
      <c r="A80" s="146">
        <v>29</v>
      </c>
      <c r="B80" s="147" t="s">
        <v>204</v>
      </c>
      <c r="C80" s="147" t="s">
        <v>205</v>
      </c>
      <c r="D80" s="147" t="s">
        <v>116</v>
      </c>
      <c r="E80" s="148">
        <v>705</v>
      </c>
      <c r="F80" s="148"/>
      <c r="G80" s="148">
        <f>SUM(E80*F80)</f>
        <v>0</v>
      </c>
    </row>
    <row r="81" spans="1:7" s="2" customFormat="1" ht="13.5" customHeight="1">
      <c r="A81" s="149"/>
      <c r="B81" s="150"/>
      <c r="C81" s="150" t="s">
        <v>197</v>
      </c>
      <c r="D81" s="150"/>
      <c r="E81" s="151">
        <v>705</v>
      </c>
      <c r="F81" s="151"/>
      <c r="G81" s="151"/>
    </row>
    <row r="82" spans="1:7" s="2" customFormat="1" ht="24" customHeight="1">
      <c r="A82" s="146">
        <v>30</v>
      </c>
      <c r="B82" s="147" t="s">
        <v>206</v>
      </c>
      <c r="C82" s="147" t="s">
        <v>207</v>
      </c>
      <c r="D82" s="147" t="s">
        <v>116</v>
      </c>
      <c r="E82" s="148">
        <v>705</v>
      </c>
      <c r="F82" s="148"/>
      <c r="G82" s="148">
        <f>SUM(E82*F82)</f>
        <v>0</v>
      </c>
    </row>
    <row r="83" spans="1:7" s="2" customFormat="1" ht="28.5" customHeight="1">
      <c r="A83" s="143"/>
      <c r="B83" s="144" t="s">
        <v>44</v>
      </c>
      <c r="C83" s="144" t="s">
        <v>208</v>
      </c>
      <c r="D83" s="144"/>
      <c r="E83" s="145"/>
      <c r="F83" s="145"/>
      <c r="G83" s="145">
        <f>SUM(G84+G86)</f>
        <v>0</v>
      </c>
    </row>
    <row r="84" spans="1:7" s="2" customFormat="1" ht="13.5" customHeight="1">
      <c r="A84" s="146">
        <v>31</v>
      </c>
      <c r="B84" s="147" t="s">
        <v>209</v>
      </c>
      <c r="C84" s="147" t="s">
        <v>210</v>
      </c>
      <c r="D84" s="147" t="s">
        <v>132</v>
      </c>
      <c r="E84" s="148">
        <v>4.1</v>
      </c>
      <c r="F84" s="148"/>
      <c r="G84" s="148">
        <f>SUM(E84*F84)</f>
        <v>0</v>
      </c>
    </row>
    <row r="85" spans="1:7" s="2" customFormat="1" ht="13.5" customHeight="1">
      <c r="A85" s="149"/>
      <c r="B85" s="150"/>
      <c r="C85" s="150" t="s">
        <v>211</v>
      </c>
      <c r="D85" s="150"/>
      <c r="E85" s="151">
        <v>4.1</v>
      </c>
      <c r="F85" s="151"/>
      <c r="G85" s="151"/>
    </row>
    <row r="86" spans="1:7" s="2" customFormat="1" ht="13.5" customHeight="1">
      <c r="A86" s="146">
        <v>32</v>
      </c>
      <c r="B86" s="147" t="s">
        <v>212</v>
      </c>
      <c r="C86" s="147" t="s">
        <v>213</v>
      </c>
      <c r="D86" s="147" t="s">
        <v>127</v>
      </c>
      <c r="E86" s="148">
        <v>205</v>
      </c>
      <c r="F86" s="148"/>
      <c r="G86" s="148">
        <f>SUM(E86*F86)</f>
        <v>0</v>
      </c>
    </row>
    <row r="87" spans="1:7" s="2" customFormat="1" ht="28.5" customHeight="1">
      <c r="A87" s="143"/>
      <c r="B87" s="144" t="s">
        <v>56</v>
      </c>
      <c r="C87" s="144" t="s">
        <v>214</v>
      </c>
      <c r="D87" s="144"/>
      <c r="E87" s="145"/>
      <c r="F87" s="145"/>
      <c r="G87" s="145">
        <f>SUM(G88)</f>
        <v>0</v>
      </c>
    </row>
    <row r="88" spans="1:7" s="2" customFormat="1" ht="24" customHeight="1">
      <c r="A88" s="146">
        <v>33</v>
      </c>
      <c r="B88" s="147" t="s">
        <v>215</v>
      </c>
      <c r="C88" s="147" t="s">
        <v>216</v>
      </c>
      <c r="D88" s="147" t="s">
        <v>132</v>
      </c>
      <c r="E88" s="148">
        <v>31.17</v>
      </c>
      <c r="F88" s="148"/>
      <c r="G88" s="148">
        <f>SUM(E88*F88)</f>
        <v>0</v>
      </c>
    </row>
    <row r="89" spans="1:7" s="2" customFormat="1" ht="13.5" customHeight="1">
      <c r="A89" s="149"/>
      <c r="B89" s="150"/>
      <c r="C89" s="150" t="s">
        <v>217</v>
      </c>
      <c r="D89" s="150"/>
      <c r="E89" s="151">
        <v>27.15</v>
      </c>
      <c r="F89" s="151"/>
      <c r="G89" s="151"/>
    </row>
    <row r="90" spans="1:7" s="2" customFormat="1" ht="13.5" customHeight="1">
      <c r="A90" s="149"/>
      <c r="B90" s="150"/>
      <c r="C90" s="150" t="s">
        <v>218</v>
      </c>
      <c r="D90" s="150"/>
      <c r="E90" s="151">
        <v>4.02</v>
      </c>
      <c r="F90" s="151"/>
      <c r="G90" s="151"/>
    </row>
    <row r="91" spans="1:7" s="2" customFormat="1" ht="28.5" customHeight="1">
      <c r="A91" s="143"/>
      <c r="B91" s="144" t="s">
        <v>60</v>
      </c>
      <c r="C91" s="144" t="s">
        <v>219</v>
      </c>
      <c r="D91" s="144"/>
      <c r="E91" s="145"/>
      <c r="F91" s="145"/>
      <c r="G91" s="145">
        <f>SUM(G92+G94+G96+G98+G99+G100+G102+G104+G106+G108+G110)</f>
        <v>0</v>
      </c>
    </row>
    <row r="92" spans="1:7" s="2" customFormat="1" ht="24" customHeight="1">
      <c r="A92" s="146">
        <v>34</v>
      </c>
      <c r="B92" s="147" t="s">
        <v>220</v>
      </c>
      <c r="C92" s="147" t="s">
        <v>221</v>
      </c>
      <c r="D92" s="147" t="s">
        <v>116</v>
      </c>
      <c r="E92" s="148">
        <v>75.6</v>
      </c>
      <c r="F92" s="148"/>
      <c r="G92" s="148">
        <f>SUM(E92*F92)</f>
        <v>0</v>
      </c>
    </row>
    <row r="93" spans="1:7" s="2" customFormat="1" ht="13.5" customHeight="1">
      <c r="A93" s="149"/>
      <c r="B93" s="150"/>
      <c r="C93" s="150" t="s">
        <v>222</v>
      </c>
      <c r="D93" s="150"/>
      <c r="E93" s="151">
        <v>75.6</v>
      </c>
      <c r="F93" s="151"/>
      <c r="G93" s="151"/>
    </row>
    <row r="94" spans="1:7" s="2" customFormat="1" ht="24" customHeight="1">
      <c r="A94" s="146">
        <v>35</v>
      </c>
      <c r="B94" s="147" t="s">
        <v>223</v>
      </c>
      <c r="C94" s="147" t="s">
        <v>224</v>
      </c>
      <c r="D94" s="147" t="s">
        <v>116</v>
      </c>
      <c r="E94" s="148">
        <v>459.8</v>
      </c>
      <c r="F94" s="148"/>
      <c r="G94" s="148">
        <f>SUM(E94*F94)</f>
        <v>0</v>
      </c>
    </row>
    <row r="95" spans="1:7" s="2" customFormat="1" ht="13.5" customHeight="1">
      <c r="A95" s="149"/>
      <c r="B95" s="150"/>
      <c r="C95" s="150" t="s">
        <v>225</v>
      </c>
      <c r="D95" s="150"/>
      <c r="E95" s="151">
        <v>459.8</v>
      </c>
      <c r="F95" s="151"/>
      <c r="G95" s="151"/>
    </row>
    <row r="96" spans="1:7" s="2" customFormat="1" ht="34.5" customHeight="1">
      <c r="A96" s="146">
        <v>36</v>
      </c>
      <c r="B96" s="147" t="s">
        <v>226</v>
      </c>
      <c r="C96" s="147" t="s">
        <v>227</v>
      </c>
      <c r="D96" s="147" t="s">
        <v>116</v>
      </c>
      <c r="E96" s="148">
        <v>72</v>
      </c>
      <c r="F96" s="148"/>
      <c r="G96" s="148">
        <f>SUM(E96*F96)</f>
        <v>0</v>
      </c>
    </row>
    <row r="97" spans="1:7" s="2" customFormat="1" ht="13.5" customHeight="1">
      <c r="A97" s="149"/>
      <c r="B97" s="150"/>
      <c r="C97" s="150" t="s">
        <v>228</v>
      </c>
      <c r="D97" s="150"/>
      <c r="E97" s="151">
        <v>72</v>
      </c>
      <c r="F97" s="151"/>
      <c r="G97" s="151"/>
    </row>
    <row r="98" spans="1:7" s="2" customFormat="1" ht="24" customHeight="1">
      <c r="A98" s="146">
        <v>37</v>
      </c>
      <c r="B98" s="147" t="s">
        <v>229</v>
      </c>
      <c r="C98" s="147" t="s">
        <v>230</v>
      </c>
      <c r="D98" s="147" t="s">
        <v>116</v>
      </c>
      <c r="E98" s="148">
        <v>418</v>
      </c>
      <c r="F98" s="148"/>
      <c r="G98" s="148">
        <f>SUM(E98*F98)</f>
        <v>0</v>
      </c>
    </row>
    <row r="99" spans="1:7" s="2" customFormat="1" ht="24" customHeight="1">
      <c r="A99" s="146">
        <v>38</v>
      </c>
      <c r="B99" s="147" t="s">
        <v>231</v>
      </c>
      <c r="C99" s="147" t="s">
        <v>232</v>
      </c>
      <c r="D99" s="147" t="s">
        <v>116</v>
      </c>
      <c r="E99" s="148">
        <v>80</v>
      </c>
      <c r="F99" s="148"/>
      <c r="G99" s="148">
        <f>SUM(E99*F99)</f>
        <v>0</v>
      </c>
    </row>
    <row r="100" spans="1:7" s="2" customFormat="1" ht="24" customHeight="1">
      <c r="A100" s="146">
        <v>39</v>
      </c>
      <c r="B100" s="147" t="s">
        <v>233</v>
      </c>
      <c r="C100" s="147" t="s">
        <v>234</v>
      </c>
      <c r="D100" s="147" t="s">
        <v>116</v>
      </c>
      <c r="E100" s="148">
        <v>418</v>
      </c>
      <c r="F100" s="148"/>
      <c r="G100" s="148">
        <f>SUM(E100*F100)</f>
        <v>0</v>
      </c>
    </row>
    <row r="101" spans="1:7" s="2" customFormat="1" ht="13.5" customHeight="1">
      <c r="A101" s="149"/>
      <c r="B101" s="150"/>
      <c r="C101" s="150" t="s">
        <v>235</v>
      </c>
      <c r="D101" s="150"/>
      <c r="E101" s="151">
        <v>418</v>
      </c>
      <c r="F101" s="151"/>
      <c r="G101" s="151"/>
    </row>
    <row r="102" spans="1:7" s="2" customFormat="1" ht="24" customHeight="1">
      <c r="A102" s="146">
        <v>40</v>
      </c>
      <c r="B102" s="147" t="s">
        <v>236</v>
      </c>
      <c r="C102" s="147" t="s">
        <v>237</v>
      </c>
      <c r="D102" s="147" t="s">
        <v>116</v>
      </c>
      <c r="E102" s="148">
        <v>3159</v>
      </c>
      <c r="F102" s="148"/>
      <c r="G102" s="148">
        <f>SUM(E102*F102)</f>
        <v>0</v>
      </c>
    </row>
    <row r="103" spans="1:7" s="2" customFormat="1" ht="13.5" customHeight="1">
      <c r="A103" s="149"/>
      <c r="B103" s="150"/>
      <c r="C103" s="150" t="s">
        <v>238</v>
      </c>
      <c r="D103" s="150"/>
      <c r="E103" s="151">
        <v>3159</v>
      </c>
      <c r="F103" s="151"/>
      <c r="G103" s="151"/>
    </row>
    <row r="104" spans="1:7" s="2" customFormat="1" ht="24" customHeight="1">
      <c r="A104" s="146">
        <v>41</v>
      </c>
      <c r="B104" s="147" t="s">
        <v>239</v>
      </c>
      <c r="C104" s="147" t="s">
        <v>240</v>
      </c>
      <c r="D104" s="147" t="s">
        <v>116</v>
      </c>
      <c r="E104" s="148">
        <v>3079</v>
      </c>
      <c r="F104" s="148"/>
      <c r="G104" s="148">
        <f>SUM(E104*F104)</f>
        <v>0</v>
      </c>
    </row>
    <row r="105" spans="1:7" s="2" customFormat="1" ht="13.5" customHeight="1">
      <c r="A105" s="149"/>
      <c r="B105" s="150"/>
      <c r="C105" s="150" t="s">
        <v>241</v>
      </c>
      <c r="D105" s="150"/>
      <c r="E105" s="151">
        <v>3079</v>
      </c>
      <c r="F105" s="151"/>
      <c r="G105" s="151"/>
    </row>
    <row r="106" spans="1:7" s="2" customFormat="1" ht="24" customHeight="1">
      <c r="A106" s="146">
        <v>42</v>
      </c>
      <c r="B106" s="147" t="s">
        <v>242</v>
      </c>
      <c r="C106" s="147" t="s">
        <v>243</v>
      </c>
      <c r="D106" s="147" t="s">
        <v>116</v>
      </c>
      <c r="E106" s="148">
        <v>418</v>
      </c>
      <c r="F106" s="148"/>
      <c r="G106" s="148">
        <f>SUM(E106*F106)</f>
        <v>0</v>
      </c>
    </row>
    <row r="107" spans="1:7" s="2" customFormat="1" ht="13.5" customHeight="1">
      <c r="A107" s="149"/>
      <c r="B107" s="150"/>
      <c r="C107" s="150" t="s">
        <v>244</v>
      </c>
      <c r="D107" s="150"/>
      <c r="E107" s="151">
        <v>418</v>
      </c>
      <c r="F107" s="151"/>
      <c r="G107" s="151"/>
    </row>
    <row r="108" spans="1:7" s="2" customFormat="1" ht="24" customHeight="1">
      <c r="A108" s="146">
        <v>43</v>
      </c>
      <c r="B108" s="147" t="s">
        <v>245</v>
      </c>
      <c r="C108" s="147" t="s">
        <v>246</v>
      </c>
      <c r="D108" s="147" t="s">
        <v>116</v>
      </c>
      <c r="E108" s="148">
        <v>72</v>
      </c>
      <c r="F108" s="148"/>
      <c r="G108" s="148">
        <f>SUM(E108*F108)</f>
        <v>0</v>
      </c>
    </row>
    <row r="109" spans="1:7" s="2" customFormat="1" ht="13.5" customHeight="1">
      <c r="A109" s="149"/>
      <c r="B109" s="150"/>
      <c r="C109" s="150" t="s">
        <v>247</v>
      </c>
      <c r="D109" s="150"/>
      <c r="E109" s="151">
        <v>72</v>
      </c>
      <c r="F109" s="151"/>
      <c r="G109" s="151"/>
    </row>
    <row r="110" spans="1:7" s="2" customFormat="1" ht="13.5" customHeight="1">
      <c r="A110" s="155">
        <v>44</v>
      </c>
      <c r="B110" s="156" t="s">
        <v>248</v>
      </c>
      <c r="C110" s="156" t="s">
        <v>249</v>
      </c>
      <c r="D110" s="156" t="s">
        <v>116</v>
      </c>
      <c r="E110" s="157">
        <v>74.16</v>
      </c>
      <c r="F110" s="157"/>
      <c r="G110" s="157">
        <f>SUM(E110*F110)</f>
        <v>0</v>
      </c>
    </row>
    <row r="111" spans="1:7" s="2" customFormat="1" ht="13.5" customHeight="1">
      <c r="A111" s="149"/>
      <c r="B111" s="150"/>
      <c r="C111" s="150" t="s">
        <v>250</v>
      </c>
      <c r="D111" s="150"/>
      <c r="E111" s="151">
        <v>74.16</v>
      </c>
      <c r="F111" s="151"/>
      <c r="G111" s="151"/>
    </row>
    <row r="112" spans="1:7" s="2" customFormat="1" ht="28.5" customHeight="1">
      <c r="A112" s="143"/>
      <c r="B112" s="144" t="s">
        <v>40</v>
      </c>
      <c r="C112" s="144" t="s">
        <v>251</v>
      </c>
      <c r="D112" s="144"/>
      <c r="E112" s="145"/>
      <c r="F112" s="145"/>
      <c r="G112" s="145">
        <f>SUM(G113+G115+G117+G118+G119+G120+G121+G122+G125+G127+G129+G131+G132+G133+G135+G136+G137+G138+G139)</f>
        <v>0</v>
      </c>
    </row>
    <row r="113" spans="1:7" s="2" customFormat="1" ht="24" customHeight="1">
      <c r="A113" s="146">
        <v>45</v>
      </c>
      <c r="B113" s="147" t="s">
        <v>252</v>
      </c>
      <c r="C113" s="147" t="s">
        <v>253</v>
      </c>
      <c r="D113" s="147" t="s">
        <v>254</v>
      </c>
      <c r="E113" s="148">
        <v>8</v>
      </c>
      <c r="F113" s="148"/>
      <c r="G113" s="148">
        <f>SUM(E113*F113)</f>
        <v>0</v>
      </c>
    </row>
    <row r="114" spans="1:7" s="2" customFormat="1" ht="13.5" customHeight="1">
      <c r="A114" s="149"/>
      <c r="B114" s="150"/>
      <c r="C114" s="150" t="s">
        <v>255</v>
      </c>
      <c r="D114" s="150"/>
      <c r="E114" s="151">
        <v>8</v>
      </c>
      <c r="F114" s="151"/>
      <c r="G114" s="151"/>
    </row>
    <row r="115" spans="1:7" s="2" customFormat="1" ht="24" customHeight="1">
      <c r="A115" s="146">
        <v>46</v>
      </c>
      <c r="B115" s="147" t="s">
        <v>256</v>
      </c>
      <c r="C115" s="147" t="s">
        <v>257</v>
      </c>
      <c r="D115" s="147" t="s">
        <v>127</v>
      </c>
      <c r="E115" s="148">
        <v>33.5</v>
      </c>
      <c r="F115" s="148"/>
      <c r="G115" s="148">
        <f>SUM(E115*F115)</f>
        <v>0</v>
      </c>
    </row>
    <row r="116" spans="1:7" s="2" customFormat="1" ht="13.5" customHeight="1">
      <c r="A116" s="149"/>
      <c r="B116" s="150"/>
      <c r="C116" s="150" t="s">
        <v>258</v>
      </c>
      <c r="D116" s="150"/>
      <c r="E116" s="151">
        <v>33.5</v>
      </c>
      <c r="F116" s="151"/>
      <c r="G116" s="151"/>
    </row>
    <row r="117" spans="1:7" s="2" customFormat="1" ht="24" customHeight="1">
      <c r="A117" s="155">
        <v>47</v>
      </c>
      <c r="B117" s="156" t="s">
        <v>259</v>
      </c>
      <c r="C117" s="156" t="s">
        <v>260</v>
      </c>
      <c r="D117" s="156" t="s">
        <v>254</v>
      </c>
      <c r="E117" s="157">
        <v>33.5</v>
      </c>
      <c r="F117" s="157"/>
      <c r="G117" s="157">
        <f aca="true" t="shared" si="0" ref="G117:G122">SUM(E117*F117)</f>
        <v>0</v>
      </c>
    </row>
    <row r="118" spans="1:7" s="2" customFormat="1" ht="24" customHeight="1">
      <c r="A118" s="146">
        <v>48</v>
      </c>
      <c r="B118" s="147" t="s">
        <v>261</v>
      </c>
      <c r="C118" s="147" t="s">
        <v>262</v>
      </c>
      <c r="D118" s="147" t="s">
        <v>127</v>
      </c>
      <c r="E118" s="148">
        <v>481</v>
      </c>
      <c r="F118" s="148"/>
      <c r="G118" s="157">
        <f t="shared" si="0"/>
        <v>0</v>
      </c>
    </row>
    <row r="119" spans="1:7" s="2" customFormat="1" ht="24" customHeight="1">
      <c r="A119" s="155">
        <v>49</v>
      </c>
      <c r="B119" s="156" t="s">
        <v>263</v>
      </c>
      <c r="C119" s="156" t="s">
        <v>264</v>
      </c>
      <c r="D119" s="156" t="s">
        <v>254</v>
      </c>
      <c r="E119" s="157">
        <v>36.924</v>
      </c>
      <c r="F119" s="157"/>
      <c r="G119" s="157">
        <f t="shared" si="0"/>
        <v>0</v>
      </c>
    </row>
    <row r="120" spans="1:7" s="2" customFormat="1" ht="13.5" customHeight="1">
      <c r="A120" s="146">
        <v>50</v>
      </c>
      <c r="B120" s="147" t="s">
        <v>265</v>
      </c>
      <c r="C120" s="147" t="s">
        <v>266</v>
      </c>
      <c r="D120" s="147" t="s">
        <v>254</v>
      </c>
      <c r="E120" s="148">
        <v>8</v>
      </c>
      <c r="F120" s="148"/>
      <c r="G120" s="157">
        <f t="shared" si="0"/>
        <v>0</v>
      </c>
    </row>
    <row r="121" spans="1:7" s="2" customFormat="1" ht="13.5" customHeight="1">
      <c r="A121" s="155">
        <v>51</v>
      </c>
      <c r="B121" s="156" t="s">
        <v>267</v>
      </c>
      <c r="C121" s="156" t="s">
        <v>268</v>
      </c>
      <c r="D121" s="156" t="s">
        <v>254</v>
      </c>
      <c r="E121" s="157">
        <v>8</v>
      </c>
      <c r="F121" s="157"/>
      <c r="G121" s="157">
        <f t="shared" si="0"/>
        <v>0</v>
      </c>
    </row>
    <row r="122" spans="1:7" s="2" customFormat="1" ht="13.5" customHeight="1">
      <c r="A122" s="146">
        <v>52</v>
      </c>
      <c r="B122" s="147" t="s">
        <v>269</v>
      </c>
      <c r="C122" s="147" t="s">
        <v>270</v>
      </c>
      <c r="D122" s="147" t="s">
        <v>254</v>
      </c>
      <c r="E122" s="148">
        <v>6</v>
      </c>
      <c r="F122" s="148"/>
      <c r="G122" s="157">
        <f t="shared" si="0"/>
        <v>0</v>
      </c>
    </row>
    <row r="123" spans="1:7" s="2" customFormat="1" ht="13.5" customHeight="1">
      <c r="A123" s="149"/>
      <c r="B123" s="150" t="s">
        <v>271</v>
      </c>
      <c r="C123" s="150" t="s">
        <v>272</v>
      </c>
      <c r="D123" s="150"/>
      <c r="E123" s="151">
        <v>6</v>
      </c>
      <c r="F123" s="151"/>
      <c r="G123" s="151"/>
    </row>
    <row r="124" spans="1:7" s="2" customFormat="1" ht="13.5" customHeight="1">
      <c r="A124" s="152"/>
      <c r="B124" s="153"/>
      <c r="C124" s="153" t="s">
        <v>154</v>
      </c>
      <c r="D124" s="153"/>
      <c r="E124" s="154">
        <v>6</v>
      </c>
      <c r="F124" s="154"/>
      <c r="G124" s="154"/>
    </row>
    <row r="125" spans="1:7" s="2" customFormat="1" ht="24" customHeight="1">
      <c r="A125" s="155">
        <v>53</v>
      </c>
      <c r="B125" s="156" t="s">
        <v>273</v>
      </c>
      <c r="C125" s="156" t="s">
        <v>274</v>
      </c>
      <c r="D125" s="156" t="s">
        <v>254</v>
      </c>
      <c r="E125" s="157">
        <v>6</v>
      </c>
      <c r="F125" s="157"/>
      <c r="G125" s="157">
        <f>SUM(E125*F125)</f>
        <v>0</v>
      </c>
    </row>
    <row r="126" spans="1:7" s="2" customFormat="1" ht="13.5" customHeight="1">
      <c r="A126" s="149"/>
      <c r="B126" s="150"/>
      <c r="C126" s="150" t="s">
        <v>272</v>
      </c>
      <c r="D126" s="150"/>
      <c r="E126" s="151">
        <v>6</v>
      </c>
      <c r="F126" s="151"/>
      <c r="G126" s="151"/>
    </row>
    <row r="127" spans="1:7" s="2" customFormat="1" ht="13.5" customHeight="1">
      <c r="A127" s="155">
        <v>54</v>
      </c>
      <c r="B127" s="156" t="s">
        <v>275</v>
      </c>
      <c r="C127" s="156" t="s">
        <v>276</v>
      </c>
      <c r="D127" s="156" t="s">
        <v>254</v>
      </c>
      <c r="E127" s="157">
        <v>6</v>
      </c>
      <c r="F127" s="157"/>
      <c r="G127" s="157">
        <f>SUM(E127*F127)</f>
        <v>0</v>
      </c>
    </row>
    <row r="128" spans="1:7" s="2" customFormat="1" ht="13.5" customHeight="1">
      <c r="A128" s="149"/>
      <c r="B128" s="150"/>
      <c r="C128" s="150" t="s">
        <v>272</v>
      </c>
      <c r="D128" s="150"/>
      <c r="E128" s="151">
        <v>6</v>
      </c>
      <c r="F128" s="151"/>
      <c r="G128" s="151"/>
    </row>
    <row r="129" spans="1:7" s="2" customFormat="1" ht="24" customHeight="1">
      <c r="A129" s="155">
        <v>55</v>
      </c>
      <c r="B129" s="156" t="s">
        <v>277</v>
      </c>
      <c r="C129" s="156" t="s">
        <v>278</v>
      </c>
      <c r="D129" s="156" t="s">
        <v>254</v>
      </c>
      <c r="E129" s="157">
        <v>6</v>
      </c>
      <c r="F129" s="157"/>
      <c r="G129" s="157">
        <f>SUM(E129*F129)</f>
        <v>0</v>
      </c>
    </row>
    <row r="130" spans="1:7" s="2" customFormat="1" ht="13.5" customHeight="1">
      <c r="A130" s="149"/>
      <c r="B130" s="150"/>
      <c r="C130" s="150" t="s">
        <v>272</v>
      </c>
      <c r="D130" s="150"/>
      <c r="E130" s="151">
        <v>6</v>
      </c>
      <c r="F130" s="151"/>
      <c r="G130" s="151"/>
    </row>
    <row r="131" spans="1:7" s="2" customFormat="1" ht="24" customHeight="1">
      <c r="A131" s="146">
        <v>56</v>
      </c>
      <c r="B131" s="147" t="s">
        <v>279</v>
      </c>
      <c r="C131" s="147" t="s">
        <v>280</v>
      </c>
      <c r="D131" s="147" t="s">
        <v>254</v>
      </c>
      <c r="E131" s="148">
        <v>6</v>
      </c>
      <c r="F131" s="148"/>
      <c r="G131" s="148">
        <f>SUM(E131*F131)</f>
        <v>0</v>
      </c>
    </row>
    <row r="132" spans="1:7" s="2" customFormat="1" ht="24" customHeight="1">
      <c r="A132" s="155">
        <v>57</v>
      </c>
      <c r="B132" s="156" t="s">
        <v>281</v>
      </c>
      <c r="C132" s="156" t="s">
        <v>282</v>
      </c>
      <c r="D132" s="156" t="s">
        <v>254</v>
      </c>
      <c r="E132" s="157">
        <v>6</v>
      </c>
      <c r="F132" s="157"/>
      <c r="G132" s="148">
        <f>SUM(E132*F132)</f>
        <v>0</v>
      </c>
    </row>
    <row r="133" spans="1:7" s="2" customFormat="1" ht="24" customHeight="1">
      <c r="A133" s="146">
        <v>58</v>
      </c>
      <c r="B133" s="147" t="s">
        <v>283</v>
      </c>
      <c r="C133" s="147" t="s">
        <v>284</v>
      </c>
      <c r="D133" s="147" t="s">
        <v>254</v>
      </c>
      <c r="E133" s="148">
        <v>1</v>
      </c>
      <c r="F133" s="148"/>
      <c r="G133" s="148">
        <f>SUM(E133*F133)</f>
        <v>0</v>
      </c>
    </row>
    <row r="134" spans="1:7" s="2" customFormat="1" ht="13.5" customHeight="1">
      <c r="A134" s="149"/>
      <c r="B134" s="150"/>
      <c r="C134" s="150" t="s">
        <v>285</v>
      </c>
      <c r="D134" s="150"/>
      <c r="E134" s="151">
        <v>1</v>
      </c>
      <c r="F134" s="151"/>
      <c r="G134" s="151"/>
    </row>
    <row r="135" spans="1:7" s="2" customFormat="1" ht="13.5" customHeight="1">
      <c r="A135" s="155">
        <v>59</v>
      </c>
      <c r="B135" s="156" t="s">
        <v>286</v>
      </c>
      <c r="C135" s="156" t="s">
        <v>287</v>
      </c>
      <c r="D135" s="156" t="s">
        <v>254</v>
      </c>
      <c r="E135" s="157">
        <v>1</v>
      </c>
      <c r="F135" s="157"/>
      <c r="G135" s="157">
        <f>SUM(E135*F135)</f>
        <v>0</v>
      </c>
    </row>
    <row r="136" spans="1:7" s="2" customFormat="1" ht="24" customHeight="1">
      <c r="A136" s="146">
        <v>60</v>
      </c>
      <c r="B136" s="147" t="s">
        <v>288</v>
      </c>
      <c r="C136" s="147" t="s">
        <v>289</v>
      </c>
      <c r="D136" s="147" t="s">
        <v>254</v>
      </c>
      <c r="E136" s="148">
        <v>3</v>
      </c>
      <c r="F136" s="148"/>
      <c r="G136" s="157">
        <f>SUM(E136*F136)</f>
        <v>0</v>
      </c>
    </row>
    <row r="137" spans="1:7" s="2" customFormat="1" ht="24" customHeight="1">
      <c r="A137" s="146">
        <v>61</v>
      </c>
      <c r="B137" s="147" t="s">
        <v>290</v>
      </c>
      <c r="C137" s="147" t="s">
        <v>291</v>
      </c>
      <c r="D137" s="147" t="s">
        <v>254</v>
      </c>
      <c r="E137" s="148">
        <v>2</v>
      </c>
      <c r="F137" s="148"/>
      <c r="G137" s="157">
        <f>SUM(E137*F137)</f>
        <v>0</v>
      </c>
    </row>
    <row r="138" spans="1:7" s="2" customFormat="1" ht="13.5" customHeight="1">
      <c r="A138" s="155">
        <v>62</v>
      </c>
      <c r="B138" s="156" t="s">
        <v>292</v>
      </c>
      <c r="C138" s="156" t="s">
        <v>293</v>
      </c>
      <c r="D138" s="156" t="s">
        <v>254</v>
      </c>
      <c r="E138" s="157">
        <v>2</v>
      </c>
      <c r="F138" s="157"/>
      <c r="G138" s="157">
        <f>SUM(E138*F138)</f>
        <v>0</v>
      </c>
    </row>
    <row r="139" spans="1:7" s="2" customFormat="1" ht="13.5" customHeight="1">
      <c r="A139" s="146">
        <v>63</v>
      </c>
      <c r="B139" s="147" t="s">
        <v>294</v>
      </c>
      <c r="C139" s="147" t="s">
        <v>295</v>
      </c>
      <c r="D139" s="147" t="s">
        <v>254</v>
      </c>
      <c r="E139" s="148">
        <v>1</v>
      </c>
      <c r="F139" s="148"/>
      <c r="G139" s="157">
        <f>SUM(E139*F139)</f>
        <v>0</v>
      </c>
    </row>
    <row r="140" spans="1:7" s="2" customFormat="1" ht="28.5" customHeight="1">
      <c r="A140" s="143"/>
      <c r="B140" s="144" t="s">
        <v>46</v>
      </c>
      <c r="C140" s="144" t="s">
        <v>296</v>
      </c>
      <c r="D140" s="144"/>
      <c r="E140" s="145"/>
      <c r="F140" s="145"/>
      <c r="G140" s="145">
        <f>SUM(G141+G142+G144+G145+G146+G147+G148+G149+G150+G151+G152+G153+G154+G156+G157+G158+G160+G162+G164+G165+G167+G169++G170+G174+G175+G176+G179+G181+G183+G185+G186+G187+G188+G190+G192+G193+G194+G196+G202+G204+G208)</f>
        <v>0</v>
      </c>
    </row>
    <row r="141" spans="1:7" s="2" customFormat="1" ht="13.5" customHeight="1">
      <c r="A141" s="146">
        <v>64</v>
      </c>
      <c r="B141" s="147" t="s">
        <v>297</v>
      </c>
      <c r="C141" s="147" t="s">
        <v>298</v>
      </c>
      <c r="D141" s="147" t="s">
        <v>299</v>
      </c>
      <c r="E141" s="148">
        <v>1</v>
      </c>
      <c r="F141" s="148"/>
      <c r="G141" s="148">
        <f>SUM(E141*F141)</f>
        <v>0</v>
      </c>
    </row>
    <row r="142" spans="1:7" s="2" customFormat="1" ht="24" customHeight="1">
      <c r="A142" s="146">
        <v>65</v>
      </c>
      <c r="B142" s="147" t="s">
        <v>300</v>
      </c>
      <c r="C142" s="147" t="s">
        <v>301</v>
      </c>
      <c r="D142" s="147" t="s">
        <v>254</v>
      </c>
      <c r="E142" s="148">
        <v>13</v>
      </c>
      <c r="F142" s="148"/>
      <c r="G142" s="148">
        <f>SUM(E142*F142)</f>
        <v>0</v>
      </c>
    </row>
    <row r="143" spans="1:7" s="2" customFormat="1" ht="13.5" customHeight="1">
      <c r="A143" s="149"/>
      <c r="B143" s="150"/>
      <c r="C143" s="150" t="s">
        <v>302</v>
      </c>
      <c r="D143" s="150"/>
      <c r="E143" s="151">
        <v>13</v>
      </c>
      <c r="F143" s="151"/>
      <c r="G143" s="151"/>
    </row>
    <row r="144" spans="1:7" s="2" customFormat="1" ht="24" customHeight="1">
      <c r="A144" s="146">
        <v>66</v>
      </c>
      <c r="B144" s="147" t="s">
        <v>303</v>
      </c>
      <c r="C144" s="147" t="s">
        <v>304</v>
      </c>
      <c r="D144" s="147" t="s">
        <v>254</v>
      </c>
      <c r="E144" s="148">
        <v>4</v>
      </c>
      <c r="F144" s="148"/>
      <c r="G144" s="148">
        <f>SUM(E144*F144)</f>
        <v>0</v>
      </c>
    </row>
    <row r="145" spans="1:7" s="2" customFormat="1" ht="24" customHeight="1">
      <c r="A145" s="155">
        <v>67</v>
      </c>
      <c r="B145" s="156" t="s">
        <v>305</v>
      </c>
      <c r="C145" s="156" t="s">
        <v>306</v>
      </c>
      <c r="D145" s="156" t="s">
        <v>254</v>
      </c>
      <c r="E145" s="157">
        <v>1</v>
      </c>
      <c r="F145" s="157"/>
      <c r="G145" s="148">
        <f aca="true" t="shared" si="1" ref="G145:G154">SUM(E145*F145)</f>
        <v>0</v>
      </c>
    </row>
    <row r="146" spans="1:7" s="2" customFormat="1" ht="24" customHeight="1">
      <c r="A146" s="155">
        <v>68</v>
      </c>
      <c r="B146" s="156" t="s">
        <v>307</v>
      </c>
      <c r="C146" s="156" t="s">
        <v>308</v>
      </c>
      <c r="D146" s="156" t="s">
        <v>254</v>
      </c>
      <c r="E146" s="157">
        <v>2</v>
      </c>
      <c r="F146" s="157"/>
      <c r="G146" s="148">
        <f t="shared" si="1"/>
        <v>0</v>
      </c>
    </row>
    <row r="147" spans="1:7" s="2" customFormat="1" ht="24" customHeight="1">
      <c r="A147" s="155">
        <v>69</v>
      </c>
      <c r="B147" s="156" t="s">
        <v>309</v>
      </c>
      <c r="C147" s="156" t="s">
        <v>310</v>
      </c>
      <c r="D147" s="156" t="s">
        <v>254</v>
      </c>
      <c r="E147" s="157">
        <v>1</v>
      </c>
      <c r="F147" s="157"/>
      <c r="G147" s="148">
        <f t="shared" si="1"/>
        <v>0</v>
      </c>
    </row>
    <row r="148" spans="1:7" s="2" customFormat="1" ht="24" customHeight="1">
      <c r="A148" s="155">
        <v>70</v>
      </c>
      <c r="B148" s="156" t="s">
        <v>311</v>
      </c>
      <c r="C148" s="156" t="s">
        <v>312</v>
      </c>
      <c r="D148" s="156" t="s">
        <v>254</v>
      </c>
      <c r="E148" s="157">
        <v>2</v>
      </c>
      <c r="F148" s="157"/>
      <c r="G148" s="148">
        <f t="shared" si="1"/>
        <v>0</v>
      </c>
    </row>
    <row r="149" spans="1:7" s="2" customFormat="1" ht="24" customHeight="1">
      <c r="A149" s="155">
        <v>71</v>
      </c>
      <c r="B149" s="156" t="s">
        <v>313</v>
      </c>
      <c r="C149" s="156" t="s">
        <v>314</v>
      </c>
      <c r="D149" s="156" t="s">
        <v>254</v>
      </c>
      <c r="E149" s="157">
        <v>3</v>
      </c>
      <c r="F149" s="157"/>
      <c r="G149" s="148">
        <f t="shared" si="1"/>
        <v>0</v>
      </c>
    </row>
    <row r="150" spans="1:7" s="2" customFormat="1" ht="24" customHeight="1">
      <c r="A150" s="155">
        <v>72</v>
      </c>
      <c r="B150" s="156" t="s">
        <v>315</v>
      </c>
      <c r="C150" s="156" t="s">
        <v>316</v>
      </c>
      <c r="D150" s="156" t="s">
        <v>254</v>
      </c>
      <c r="E150" s="157">
        <v>2</v>
      </c>
      <c r="F150" s="157"/>
      <c r="G150" s="148">
        <f t="shared" si="1"/>
        <v>0</v>
      </c>
    </row>
    <row r="151" spans="1:7" s="2" customFormat="1" ht="34.5" customHeight="1">
      <c r="A151" s="155">
        <v>73</v>
      </c>
      <c r="B151" s="156" t="s">
        <v>317</v>
      </c>
      <c r="C151" s="156" t="s">
        <v>318</v>
      </c>
      <c r="D151" s="156" t="s">
        <v>254</v>
      </c>
      <c r="E151" s="157">
        <v>2</v>
      </c>
      <c r="F151" s="157"/>
      <c r="G151" s="148">
        <f t="shared" si="1"/>
        <v>0</v>
      </c>
    </row>
    <row r="152" spans="1:7" s="2" customFormat="1" ht="24" customHeight="1">
      <c r="A152" s="155">
        <v>74</v>
      </c>
      <c r="B152" s="156" t="s">
        <v>319</v>
      </c>
      <c r="C152" s="156" t="s">
        <v>320</v>
      </c>
      <c r="D152" s="156" t="s">
        <v>254</v>
      </c>
      <c r="E152" s="157">
        <v>4</v>
      </c>
      <c r="F152" s="157"/>
      <c r="G152" s="148">
        <f t="shared" si="1"/>
        <v>0</v>
      </c>
    </row>
    <row r="153" spans="1:7" s="2" customFormat="1" ht="13.5" customHeight="1">
      <c r="A153" s="155">
        <v>75</v>
      </c>
      <c r="B153" s="156" t="s">
        <v>321</v>
      </c>
      <c r="C153" s="156" t="s">
        <v>322</v>
      </c>
      <c r="D153" s="156" t="s">
        <v>254</v>
      </c>
      <c r="E153" s="157">
        <v>13</v>
      </c>
      <c r="F153" s="157"/>
      <c r="G153" s="148">
        <f t="shared" si="1"/>
        <v>0</v>
      </c>
    </row>
    <row r="154" spans="1:7" s="2" customFormat="1" ht="24" customHeight="1">
      <c r="A154" s="155">
        <v>76</v>
      </c>
      <c r="B154" s="156" t="s">
        <v>323</v>
      </c>
      <c r="C154" s="156" t="s">
        <v>324</v>
      </c>
      <c r="D154" s="156" t="s">
        <v>254</v>
      </c>
      <c r="E154" s="157">
        <v>13</v>
      </c>
      <c r="F154" s="157"/>
      <c r="G154" s="148">
        <f t="shared" si="1"/>
        <v>0</v>
      </c>
    </row>
    <row r="155" spans="1:7" s="2" customFormat="1" ht="13.5" customHeight="1">
      <c r="A155" s="152"/>
      <c r="B155" s="153"/>
      <c r="C155" s="153" t="s">
        <v>325</v>
      </c>
      <c r="D155" s="153"/>
      <c r="E155" s="154">
        <v>13</v>
      </c>
      <c r="F155" s="154"/>
      <c r="G155" s="154"/>
    </row>
    <row r="156" spans="1:7" s="2" customFormat="1" ht="13.5" customHeight="1">
      <c r="A156" s="155">
        <v>77</v>
      </c>
      <c r="B156" s="156" t="s">
        <v>326</v>
      </c>
      <c r="C156" s="156" t="s">
        <v>327</v>
      </c>
      <c r="D156" s="156" t="s">
        <v>254</v>
      </c>
      <c r="E156" s="157">
        <v>13</v>
      </c>
      <c r="F156" s="157"/>
      <c r="G156" s="157">
        <f>SUM(E156*F156)</f>
        <v>0</v>
      </c>
    </row>
    <row r="157" spans="1:7" s="2" customFormat="1" ht="13.5" customHeight="1">
      <c r="A157" s="155">
        <v>78</v>
      </c>
      <c r="B157" s="156" t="s">
        <v>328</v>
      </c>
      <c r="C157" s="156" t="s">
        <v>329</v>
      </c>
      <c r="D157" s="156" t="s">
        <v>254</v>
      </c>
      <c r="E157" s="157">
        <v>13</v>
      </c>
      <c r="F157" s="157"/>
      <c r="G157" s="157">
        <f>SUM(E157*F157)</f>
        <v>0</v>
      </c>
    </row>
    <row r="158" spans="1:7" s="2" customFormat="1" ht="24" customHeight="1">
      <c r="A158" s="146">
        <v>79</v>
      </c>
      <c r="B158" s="147" t="s">
        <v>330</v>
      </c>
      <c r="C158" s="147" t="s">
        <v>331</v>
      </c>
      <c r="D158" s="147" t="s">
        <v>127</v>
      </c>
      <c r="E158" s="148">
        <v>170</v>
      </c>
      <c r="F158" s="148"/>
      <c r="G158" s="157">
        <f>SUM(E158*F158)</f>
        <v>0</v>
      </c>
    </row>
    <row r="159" spans="1:7" s="2" customFormat="1" ht="13.5" customHeight="1">
      <c r="A159" s="149"/>
      <c r="B159" s="150"/>
      <c r="C159" s="150" t="s">
        <v>332</v>
      </c>
      <c r="D159" s="150"/>
      <c r="E159" s="151">
        <v>170</v>
      </c>
      <c r="F159" s="151"/>
      <c r="G159" s="151"/>
    </row>
    <row r="160" spans="1:7" s="2" customFormat="1" ht="24" customHeight="1">
      <c r="A160" s="146">
        <v>80</v>
      </c>
      <c r="B160" s="147" t="s">
        <v>333</v>
      </c>
      <c r="C160" s="147" t="s">
        <v>334</v>
      </c>
      <c r="D160" s="147" t="s">
        <v>127</v>
      </c>
      <c r="E160" s="148">
        <v>150</v>
      </c>
      <c r="F160" s="148"/>
      <c r="G160" s="148">
        <f>SUM(E160*F160)</f>
        <v>0</v>
      </c>
    </row>
    <row r="161" spans="1:7" s="2" customFormat="1" ht="13.5" customHeight="1">
      <c r="A161" s="149"/>
      <c r="B161" s="150"/>
      <c r="C161" s="150" t="s">
        <v>335</v>
      </c>
      <c r="D161" s="150"/>
      <c r="E161" s="151">
        <v>150</v>
      </c>
      <c r="F161" s="151"/>
      <c r="G161" s="151"/>
    </row>
    <row r="162" spans="1:7" s="2" customFormat="1" ht="24" customHeight="1">
      <c r="A162" s="146">
        <v>81</v>
      </c>
      <c r="B162" s="147" t="s">
        <v>336</v>
      </c>
      <c r="C162" s="147" t="s">
        <v>337</v>
      </c>
      <c r="D162" s="147" t="s">
        <v>127</v>
      </c>
      <c r="E162" s="148">
        <v>15</v>
      </c>
      <c r="F162" s="148"/>
      <c r="G162" s="148">
        <f>SUM(E162*F162)</f>
        <v>0</v>
      </c>
    </row>
    <row r="163" spans="1:7" s="2" customFormat="1" ht="13.5" customHeight="1">
      <c r="A163" s="149"/>
      <c r="B163" s="150"/>
      <c r="C163" s="150" t="s">
        <v>338</v>
      </c>
      <c r="D163" s="150"/>
      <c r="E163" s="151">
        <v>15</v>
      </c>
      <c r="F163" s="151"/>
      <c r="G163" s="151"/>
    </row>
    <row r="164" spans="1:7" s="2" customFormat="1" ht="24" customHeight="1">
      <c r="A164" s="146">
        <v>82</v>
      </c>
      <c r="B164" s="147" t="s">
        <v>339</v>
      </c>
      <c r="C164" s="147" t="s">
        <v>340</v>
      </c>
      <c r="D164" s="147" t="s">
        <v>127</v>
      </c>
      <c r="E164" s="148">
        <v>15</v>
      </c>
      <c r="F164" s="148"/>
      <c r="G164" s="148">
        <f>SUM(E164*F164)</f>
        <v>0</v>
      </c>
    </row>
    <row r="165" spans="1:7" s="2" customFormat="1" ht="24" customHeight="1">
      <c r="A165" s="146">
        <v>83</v>
      </c>
      <c r="B165" s="147" t="s">
        <v>341</v>
      </c>
      <c r="C165" s="147" t="s">
        <v>342</v>
      </c>
      <c r="D165" s="147" t="s">
        <v>116</v>
      </c>
      <c r="E165" s="148">
        <v>17</v>
      </c>
      <c r="F165" s="148"/>
      <c r="G165" s="148">
        <f>SUM(E165*F165)</f>
        <v>0</v>
      </c>
    </row>
    <row r="166" spans="1:7" s="2" customFormat="1" ht="13.5" customHeight="1">
      <c r="A166" s="149"/>
      <c r="B166" s="150"/>
      <c r="C166" s="150" t="s">
        <v>343</v>
      </c>
      <c r="D166" s="150"/>
      <c r="E166" s="151">
        <v>17</v>
      </c>
      <c r="F166" s="151"/>
      <c r="G166" s="151"/>
    </row>
    <row r="167" spans="1:7" s="2" customFormat="1" ht="24" customHeight="1">
      <c r="A167" s="146">
        <v>84</v>
      </c>
      <c r="B167" s="147" t="s">
        <v>344</v>
      </c>
      <c r="C167" s="147" t="s">
        <v>345</v>
      </c>
      <c r="D167" s="147" t="s">
        <v>127</v>
      </c>
      <c r="E167" s="148">
        <v>335</v>
      </c>
      <c r="F167" s="148"/>
      <c r="G167" s="148">
        <f>SUM(E167*F167)</f>
        <v>0</v>
      </c>
    </row>
    <row r="168" spans="1:7" s="2" customFormat="1" ht="13.5" customHeight="1">
      <c r="A168" s="149"/>
      <c r="B168" s="150"/>
      <c r="C168" s="150" t="s">
        <v>346</v>
      </c>
      <c r="D168" s="150"/>
      <c r="E168" s="151">
        <v>335</v>
      </c>
      <c r="F168" s="151"/>
      <c r="G168" s="151"/>
    </row>
    <row r="169" spans="1:7" s="2" customFormat="1" ht="24" customHeight="1">
      <c r="A169" s="146">
        <v>85</v>
      </c>
      <c r="B169" s="147" t="s">
        <v>347</v>
      </c>
      <c r="C169" s="147" t="s">
        <v>348</v>
      </c>
      <c r="D169" s="147" t="s">
        <v>116</v>
      </c>
      <c r="E169" s="148">
        <v>17</v>
      </c>
      <c r="F169" s="148"/>
      <c r="G169" s="148">
        <f>SUM(E169*F169)</f>
        <v>0</v>
      </c>
    </row>
    <row r="170" spans="1:7" s="2" customFormat="1" ht="13.5" customHeight="1">
      <c r="A170" s="146">
        <v>86</v>
      </c>
      <c r="B170" s="147" t="s">
        <v>349</v>
      </c>
      <c r="C170" s="147" t="s">
        <v>350</v>
      </c>
      <c r="D170" s="147" t="s">
        <v>254</v>
      </c>
      <c r="E170" s="148">
        <v>39</v>
      </c>
      <c r="F170" s="148"/>
      <c r="G170" s="148">
        <f>SUM(E170*F170)</f>
        <v>0</v>
      </c>
    </row>
    <row r="171" spans="1:7" s="2" customFormat="1" ht="13.5" customHeight="1">
      <c r="A171" s="149"/>
      <c r="B171" s="150"/>
      <c r="C171" s="150" t="s">
        <v>351</v>
      </c>
      <c r="D171" s="150"/>
      <c r="E171" s="151">
        <v>8</v>
      </c>
      <c r="F171" s="151"/>
      <c r="G171" s="151"/>
    </row>
    <row r="172" spans="1:7" s="2" customFormat="1" ht="13.5" customHeight="1">
      <c r="A172" s="149"/>
      <c r="B172" s="150"/>
      <c r="C172" s="150" t="s">
        <v>352</v>
      </c>
      <c r="D172" s="150"/>
      <c r="E172" s="151">
        <v>31</v>
      </c>
      <c r="F172" s="151"/>
      <c r="G172" s="151"/>
    </row>
    <row r="173" spans="1:7" s="2" customFormat="1" ht="13.5" customHeight="1">
      <c r="A173" s="152"/>
      <c r="B173" s="153"/>
      <c r="C173" s="153" t="s">
        <v>154</v>
      </c>
      <c r="D173" s="153"/>
      <c r="E173" s="154">
        <v>39</v>
      </c>
      <c r="F173" s="154"/>
      <c r="G173" s="154"/>
    </row>
    <row r="174" spans="1:7" s="2" customFormat="1" ht="24" customHeight="1">
      <c r="A174" s="155">
        <v>87</v>
      </c>
      <c r="B174" s="156" t="s">
        <v>353</v>
      </c>
      <c r="C174" s="156" t="s">
        <v>354</v>
      </c>
      <c r="D174" s="156" t="s">
        <v>254</v>
      </c>
      <c r="E174" s="157">
        <v>31</v>
      </c>
      <c r="F174" s="157"/>
      <c r="G174" s="157">
        <f>SUM(E174*F174)</f>
        <v>0</v>
      </c>
    </row>
    <row r="175" spans="1:7" s="2" customFormat="1" ht="24" customHeight="1">
      <c r="A175" s="155">
        <v>88</v>
      </c>
      <c r="B175" s="156" t="s">
        <v>355</v>
      </c>
      <c r="C175" s="156" t="s">
        <v>356</v>
      </c>
      <c r="D175" s="156" t="s">
        <v>254</v>
      </c>
      <c r="E175" s="157">
        <v>8</v>
      </c>
      <c r="F175" s="157"/>
      <c r="G175" s="157">
        <f>SUM(E175*F175)</f>
        <v>0</v>
      </c>
    </row>
    <row r="176" spans="1:7" s="2" customFormat="1" ht="24" customHeight="1">
      <c r="A176" s="146">
        <v>89</v>
      </c>
      <c r="B176" s="147" t="s">
        <v>357</v>
      </c>
      <c r="C176" s="147" t="s">
        <v>358</v>
      </c>
      <c r="D176" s="147" t="s">
        <v>127</v>
      </c>
      <c r="E176" s="148">
        <v>570</v>
      </c>
      <c r="F176" s="148"/>
      <c r="G176" s="157">
        <f>SUM(E176*F176)</f>
        <v>0</v>
      </c>
    </row>
    <row r="177" spans="1:7" s="2" customFormat="1" ht="13.5" customHeight="1">
      <c r="A177" s="149"/>
      <c r="B177" s="150"/>
      <c r="C177" s="150" t="s">
        <v>359</v>
      </c>
      <c r="D177" s="150"/>
      <c r="E177" s="151">
        <v>570</v>
      </c>
      <c r="F177" s="151"/>
      <c r="G177" s="151"/>
    </row>
    <row r="178" spans="1:7" s="2" customFormat="1" ht="13.5" customHeight="1">
      <c r="A178" s="152"/>
      <c r="B178" s="153"/>
      <c r="C178" s="153" t="s">
        <v>154</v>
      </c>
      <c r="D178" s="153"/>
      <c r="E178" s="154">
        <v>570</v>
      </c>
      <c r="F178" s="154"/>
      <c r="G178" s="154"/>
    </row>
    <row r="179" spans="1:7" s="2" customFormat="1" ht="13.5" customHeight="1">
      <c r="A179" s="155">
        <v>90</v>
      </c>
      <c r="B179" s="156" t="s">
        <v>360</v>
      </c>
      <c r="C179" s="156" t="s">
        <v>361</v>
      </c>
      <c r="D179" s="156" t="s">
        <v>254</v>
      </c>
      <c r="E179" s="157">
        <v>442.9</v>
      </c>
      <c r="F179" s="157"/>
      <c r="G179" s="157">
        <f>SUM(E179*F179)</f>
        <v>0</v>
      </c>
    </row>
    <row r="180" spans="1:7" s="2" customFormat="1" ht="13.5" customHeight="1">
      <c r="A180" s="149"/>
      <c r="B180" s="150"/>
      <c r="C180" s="150" t="s">
        <v>362</v>
      </c>
      <c r="D180" s="150"/>
      <c r="E180" s="151">
        <v>442.9</v>
      </c>
      <c r="F180" s="151"/>
      <c r="G180" s="151"/>
    </row>
    <row r="181" spans="1:7" s="2" customFormat="1" ht="13.5" customHeight="1">
      <c r="A181" s="155">
        <v>91</v>
      </c>
      <c r="B181" s="156" t="s">
        <v>363</v>
      </c>
      <c r="C181" s="156" t="s">
        <v>364</v>
      </c>
      <c r="D181" s="156" t="s">
        <v>254</v>
      </c>
      <c r="E181" s="157">
        <v>68.667</v>
      </c>
      <c r="F181" s="157"/>
      <c r="G181" s="157">
        <f>SUM(E181*F181)</f>
        <v>0</v>
      </c>
    </row>
    <row r="182" spans="1:7" s="2" customFormat="1" ht="13.5" customHeight="1">
      <c r="A182" s="149"/>
      <c r="B182" s="150"/>
      <c r="C182" s="150" t="s">
        <v>365</v>
      </c>
      <c r="D182" s="150"/>
      <c r="E182" s="151">
        <v>68.667</v>
      </c>
      <c r="F182" s="151"/>
      <c r="G182" s="151"/>
    </row>
    <row r="183" spans="1:7" s="2" customFormat="1" ht="13.5" customHeight="1">
      <c r="A183" s="155">
        <v>92</v>
      </c>
      <c r="B183" s="156" t="s">
        <v>366</v>
      </c>
      <c r="C183" s="156" t="s">
        <v>367</v>
      </c>
      <c r="D183" s="156" t="s">
        <v>254</v>
      </c>
      <c r="E183" s="157">
        <v>243.08</v>
      </c>
      <c r="F183" s="157"/>
      <c r="G183" s="157">
        <f>SUM(E183*F183)</f>
        <v>0</v>
      </c>
    </row>
    <row r="184" spans="1:7" s="2" customFormat="1" ht="13.5" customHeight="1">
      <c r="A184" s="149"/>
      <c r="B184" s="150"/>
      <c r="C184" s="150" t="s">
        <v>368</v>
      </c>
      <c r="D184" s="150"/>
      <c r="E184" s="151">
        <v>243.08</v>
      </c>
      <c r="F184" s="151"/>
      <c r="G184" s="151"/>
    </row>
    <row r="185" spans="1:7" s="2" customFormat="1" ht="24" customHeight="1">
      <c r="A185" s="146">
        <v>93</v>
      </c>
      <c r="B185" s="147" t="s">
        <v>369</v>
      </c>
      <c r="C185" s="147" t="s">
        <v>370</v>
      </c>
      <c r="D185" s="147" t="s">
        <v>127</v>
      </c>
      <c r="E185" s="148">
        <v>217</v>
      </c>
      <c r="F185" s="148"/>
      <c r="G185" s="148">
        <f>SUM(E185*F185)</f>
        <v>0</v>
      </c>
    </row>
    <row r="186" spans="1:7" s="2" customFormat="1" ht="13.5" customHeight="1">
      <c r="A186" s="146">
        <v>94</v>
      </c>
      <c r="B186" s="147" t="s">
        <v>371</v>
      </c>
      <c r="C186" s="147" t="s">
        <v>372</v>
      </c>
      <c r="D186" s="147" t="s">
        <v>127</v>
      </c>
      <c r="E186" s="148">
        <v>5</v>
      </c>
      <c r="F186" s="148"/>
      <c r="G186" s="148">
        <f>SUM(E186*F186)</f>
        <v>0</v>
      </c>
    </row>
    <row r="187" spans="1:7" s="2" customFormat="1" ht="13.5" customHeight="1">
      <c r="A187" s="146">
        <v>95</v>
      </c>
      <c r="B187" s="147" t="s">
        <v>373</v>
      </c>
      <c r="C187" s="147" t="s">
        <v>374</v>
      </c>
      <c r="D187" s="147" t="s">
        <v>127</v>
      </c>
      <c r="E187" s="148">
        <v>2</v>
      </c>
      <c r="F187" s="148"/>
      <c r="G187" s="148">
        <f>SUM(E187*F187)</f>
        <v>0</v>
      </c>
    </row>
    <row r="188" spans="1:7" s="2" customFormat="1" ht="24" customHeight="1">
      <c r="A188" s="146">
        <v>96</v>
      </c>
      <c r="B188" s="147" t="s">
        <v>375</v>
      </c>
      <c r="C188" s="147" t="s">
        <v>376</v>
      </c>
      <c r="D188" s="147" t="s">
        <v>116</v>
      </c>
      <c r="E188" s="148">
        <v>62.5</v>
      </c>
      <c r="F188" s="148"/>
      <c r="G188" s="148">
        <f>SUM(E188*F188)</f>
        <v>0</v>
      </c>
    </row>
    <row r="189" spans="1:7" s="2" customFormat="1" ht="13.5" customHeight="1">
      <c r="A189" s="149"/>
      <c r="B189" s="150"/>
      <c r="C189" s="150" t="s">
        <v>377</v>
      </c>
      <c r="D189" s="150"/>
      <c r="E189" s="151">
        <v>62.5</v>
      </c>
      <c r="F189" s="151"/>
      <c r="G189" s="151"/>
    </row>
    <row r="190" spans="1:7" s="2" customFormat="1" ht="24" customHeight="1">
      <c r="A190" s="155">
        <v>97</v>
      </c>
      <c r="B190" s="156" t="s">
        <v>378</v>
      </c>
      <c r="C190" s="156" t="s">
        <v>379</v>
      </c>
      <c r="D190" s="156" t="s">
        <v>254</v>
      </c>
      <c r="E190" s="157">
        <v>429.167</v>
      </c>
      <c r="F190" s="157"/>
      <c r="G190" s="157">
        <f>SUM(E190*F190)</f>
        <v>0</v>
      </c>
    </row>
    <row r="191" spans="1:7" s="2" customFormat="1" ht="13.5" customHeight="1">
      <c r="A191" s="149"/>
      <c r="B191" s="150"/>
      <c r="C191" s="150" t="s">
        <v>380</v>
      </c>
      <c r="D191" s="150"/>
      <c r="E191" s="151">
        <v>429.167</v>
      </c>
      <c r="F191" s="151"/>
      <c r="G191" s="151"/>
    </row>
    <row r="192" spans="1:7" s="2" customFormat="1" ht="24" customHeight="1">
      <c r="A192" s="146">
        <v>98</v>
      </c>
      <c r="B192" s="147" t="s">
        <v>381</v>
      </c>
      <c r="C192" s="147" t="s">
        <v>382</v>
      </c>
      <c r="D192" s="147" t="s">
        <v>254</v>
      </c>
      <c r="E192" s="148">
        <v>8</v>
      </c>
      <c r="F192" s="148"/>
      <c r="G192" s="148">
        <f>SUM(E192*F192)</f>
        <v>0</v>
      </c>
    </row>
    <row r="193" spans="1:7" s="2" customFormat="1" ht="24" customHeight="1">
      <c r="A193" s="155">
        <v>99</v>
      </c>
      <c r="B193" s="156" t="s">
        <v>383</v>
      </c>
      <c r="C193" s="156" t="s">
        <v>384</v>
      </c>
      <c r="D193" s="156" t="s">
        <v>254</v>
      </c>
      <c r="E193" s="157">
        <v>8</v>
      </c>
      <c r="F193" s="157"/>
      <c r="G193" s="148">
        <f>SUM(E193*F193)</f>
        <v>0</v>
      </c>
    </row>
    <row r="194" spans="1:7" s="2" customFormat="1" ht="24" customHeight="1">
      <c r="A194" s="146">
        <v>100</v>
      </c>
      <c r="B194" s="147" t="s">
        <v>385</v>
      </c>
      <c r="C194" s="147" t="s">
        <v>386</v>
      </c>
      <c r="D194" s="147" t="s">
        <v>116</v>
      </c>
      <c r="E194" s="148">
        <v>2661</v>
      </c>
      <c r="F194" s="148"/>
      <c r="G194" s="148">
        <f>SUM(E194*F194)</f>
        <v>0</v>
      </c>
    </row>
    <row r="195" spans="1:7" s="2" customFormat="1" ht="13.5" customHeight="1">
      <c r="A195" s="149"/>
      <c r="B195" s="150"/>
      <c r="C195" s="150" t="s">
        <v>387</v>
      </c>
      <c r="D195" s="150"/>
      <c r="E195" s="151">
        <v>2661</v>
      </c>
      <c r="F195" s="151"/>
      <c r="G195" s="151"/>
    </row>
    <row r="196" spans="1:7" s="2" customFormat="1" ht="24" customHeight="1">
      <c r="A196" s="146">
        <v>101</v>
      </c>
      <c r="B196" s="147" t="s">
        <v>388</v>
      </c>
      <c r="C196" s="147" t="s">
        <v>389</v>
      </c>
      <c r="D196" s="147" t="s">
        <v>172</v>
      </c>
      <c r="E196" s="148">
        <v>140.668</v>
      </c>
      <c r="F196" s="148"/>
      <c r="G196" s="148">
        <f>SUM(E196*F196)</f>
        <v>0</v>
      </c>
    </row>
    <row r="197" spans="1:7" s="2" customFormat="1" ht="13.5" customHeight="1">
      <c r="A197" s="149"/>
      <c r="B197" s="150"/>
      <c r="C197" s="150" t="s">
        <v>390</v>
      </c>
      <c r="D197" s="150"/>
      <c r="E197" s="151">
        <v>92.91</v>
      </c>
      <c r="F197" s="151"/>
      <c r="G197" s="151"/>
    </row>
    <row r="198" spans="1:7" s="2" customFormat="1" ht="13.5" customHeight="1">
      <c r="A198" s="149"/>
      <c r="B198" s="150"/>
      <c r="C198" s="150" t="s">
        <v>391</v>
      </c>
      <c r="D198" s="150"/>
      <c r="E198" s="151">
        <v>7.55</v>
      </c>
      <c r="F198" s="151"/>
      <c r="G198" s="151"/>
    </row>
    <row r="199" spans="1:7" s="2" customFormat="1" ht="13.5" customHeight="1">
      <c r="A199" s="149"/>
      <c r="B199" s="150"/>
      <c r="C199" s="150" t="s">
        <v>392</v>
      </c>
      <c r="D199" s="150"/>
      <c r="E199" s="151">
        <v>12.008</v>
      </c>
      <c r="F199" s="151"/>
      <c r="G199" s="151"/>
    </row>
    <row r="200" spans="1:7" s="2" customFormat="1" ht="13.5" customHeight="1">
      <c r="A200" s="149"/>
      <c r="B200" s="150"/>
      <c r="C200" s="150" t="s">
        <v>181</v>
      </c>
      <c r="D200" s="150"/>
      <c r="E200" s="151">
        <v>28.2</v>
      </c>
      <c r="F200" s="151"/>
      <c r="G200" s="151"/>
    </row>
    <row r="201" spans="1:7" s="2" customFormat="1" ht="13.5" customHeight="1">
      <c r="A201" s="152"/>
      <c r="B201" s="153"/>
      <c r="C201" s="153" t="s">
        <v>154</v>
      </c>
      <c r="D201" s="153"/>
      <c r="E201" s="154">
        <v>140.668</v>
      </c>
      <c r="F201" s="154"/>
      <c r="G201" s="154"/>
    </row>
    <row r="202" spans="1:7" s="2" customFormat="1" ht="13.5" customHeight="1">
      <c r="A202" s="146">
        <v>102</v>
      </c>
      <c r="B202" s="147" t="s">
        <v>393</v>
      </c>
      <c r="C202" s="147" t="s">
        <v>394</v>
      </c>
      <c r="D202" s="147" t="s">
        <v>172</v>
      </c>
      <c r="E202" s="148">
        <v>281.336</v>
      </c>
      <c r="F202" s="148"/>
      <c r="G202" s="148">
        <f>SUM(E202*F202)</f>
        <v>0</v>
      </c>
    </row>
    <row r="203" spans="1:7" s="2" customFormat="1" ht="13.5" customHeight="1">
      <c r="A203" s="149"/>
      <c r="B203" s="150"/>
      <c r="C203" s="150" t="s">
        <v>395</v>
      </c>
      <c r="D203" s="150"/>
      <c r="E203" s="151">
        <v>281.336</v>
      </c>
      <c r="F203" s="151"/>
      <c r="G203" s="151"/>
    </row>
    <row r="204" spans="1:7" s="2" customFormat="1" ht="24" customHeight="1">
      <c r="A204" s="146">
        <v>103</v>
      </c>
      <c r="B204" s="147" t="s">
        <v>396</v>
      </c>
      <c r="C204" s="147" t="s">
        <v>397</v>
      </c>
      <c r="D204" s="147" t="s">
        <v>172</v>
      </c>
      <c r="E204" s="148">
        <v>100.46</v>
      </c>
      <c r="F204" s="148"/>
      <c r="G204" s="148">
        <f>SUM(E204*F204)</f>
        <v>0</v>
      </c>
    </row>
    <row r="205" spans="1:7" s="2" customFormat="1" ht="13.5" customHeight="1">
      <c r="A205" s="149"/>
      <c r="B205" s="150"/>
      <c r="C205" s="150" t="s">
        <v>390</v>
      </c>
      <c r="D205" s="150"/>
      <c r="E205" s="151">
        <v>92.91</v>
      </c>
      <c r="F205" s="151"/>
      <c r="G205" s="151"/>
    </row>
    <row r="206" spans="1:7" s="2" customFormat="1" ht="13.5" customHeight="1">
      <c r="A206" s="149"/>
      <c r="B206" s="150"/>
      <c r="C206" s="150" t="s">
        <v>391</v>
      </c>
      <c r="D206" s="150"/>
      <c r="E206" s="151">
        <v>7.55</v>
      </c>
      <c r="F206" s="151"/>
      <c r="G206" s="151"/>
    </row>
    <row r="207" spans="1:7" s="2" customFormat="1" ht="13.5" customHeight="1">
      <c r="A207" s="152"/>
      <c r="B207" s="153"/>
      <c r="C207" s="153" t="s">
        <v>154</v>
      </c>
      <c r="D207" s="153"/>
      <c r="E207" s="154">
        <v>100.46</v>
      </c>
      <c r="F207" s="154"/>
      <c r="G207" s="154"/>
    </row>
    <row r="208" spans="1:7" s="2" customFormat="1" ht="24" customHeight="1">
      <c r="A208" s="146">
        <v>104</v>
      </c>
      <c r="B208" s="147" t="s">
        <v>398</v>
      </c>
      <c r="C208" s="147" t="s">
        <v>399</v>
      </c>
      <c r="D208" s="147" t="s">
        <v>172</v>
      </c>
      <c r="E208" s="148">
        <v>12.008</v>
      </c>
      <c r="F208" s="148"/>
      <c r="G208" s="148">
        <f>SUM(E208*F208)</f>
        <v>0</v>
      </c>
    </row>
    <row r="209" spans="1:7" s="2" customFormat="1" ht="13.5" customHeight="1">
      <c r="A209" s="149"/>
      <c r="B209" s="150"/>
      <c r="C209" s="150" t="s">
        <v>392</v>
      </c>
      <c r="D209" s="150"/>
      <c r="E209" s="151">
        <v>12.008</v>
      </c>
      <c r="F209" s="151"/>
      <c r="G209" s="151"/>
    </row>
    <row r="210" spans="1:7" s="2" customFormat="1" ht="28.5" customHeight="1">
      <c r="A210" s="143"/>
      <c r="B210" s="144" t="s">
        <v>400</v>
      </c>
      <c r="C210" s="144" t="s">
        <v>401</v>
      </c>
      <c r="D210" s="144"/>
      <c r="E210" s="145"/>
      <c r="F210" s="145"/>
      <c r="G210" s="145">
        <f>SUM(G211)</f>
        <v>0</v>
      </c>
    </row>
    <row r="211" spans="1:7" s="2" customFormat="1" ht="24" customHeight="1" thickBot="1">
      <c r="A211" s="146">
        <v>105</v>
      </c>
      <c r="B211" s="147" t="s">
        <v>402</v>
      </c>
      <c r="C211" s="163" t="s">
        <v>403</v>
      </c>
      <c r="D211" s="163" t="s">
        <v>172</v>
      </c>
      <c r="E211" s="164">
        <v>1738.105</v>
      </c>
      <c r="F211" s="164"/>
      <c r="G211" s="164">
        <f>SUM(E211*F211)</f>
        <v>0</v>
      </c>
    </row>
    <row r="212" spans="1:7" s="2" customFormat="1" ht="25.5" customHeight="1">
      <c r="A212" s="158"/>
      <c r="B212" s="159"/>
      <c r="C212" s="168" t="s">
        <v>404</v>
      </c>
      <c r="D212" s="169"/>
      <c r="E212" s="170"/>
      <c r="F212" s="170"/>
      <c r="G212" s="174">
        <f>SUM(G210+G140+G112+G91+G87+G83+G14)</f>
        <v>0</v>
      </c>
    </row>
    <row r="213" spans="3:7" ht="15.75" customHeight="1">
      <c r="C213" s="171" t="s">
        <v>86</v>
      </c>
      <c r="D213" s="172"/>
      <c r="E213" s="173"/>
      <c r="F213" s="173"/>
      <c r="G213" s="175">
        <f>SUM(G212*0.2)</f>
        <v>0</v>
      </c>
    </row>
    <row r="214" spans="3:7" ht="15.75" customHeight="1" thickBot="1">
      <c r="C214" s="165" t="s">
        <v>405</v>
      </c>
      <c r="D214" s="166"/>
      <c r="E214" s="167"/>
      <c r="F214" s="167"/>
      <c r="G214" s="176">
        <f>SUM(G212+G213)</f>
        <v>0</v>
      </c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2018-09-14T08:51:14Z</dcterms:created>
  <dcterms:modified xsi:type="dcterms:W3CDTF">2018-09-20T13:48:33Z</dcterms:modified>
  <cp:category/>
  <cp:version/>
  <cp:contentType/>
  <cp:contentStatus/>
</cp:coreProperties>
</file>